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67" i="1" l="1"/>
  <c r="C25" i="1" l="1"/>
  <c r="O11" i="1"/>
  <c r="M11" i="1"/>
  <c r="I11" i="1"/>
  <c r="E11" i="1"/>
  <c r="O12" i="1"/>
  <c r="C11" i="1"/>
  <c r="C43" i="1" l="1"/>
  <c r="C76" i="1"/>
  <c r="C77" i="1" s="1"/>
  <c r="C79" i="1" s="1"/>
  <c r="E48" i="1" s="1"/>
  <c r="C68" i="1"/>
  <c r="C71" i="1" s="1"/>
  <c r="C66" i="1"/>
  <c r="C64" i="1"/>
  <c r="E47" i="1" l="1"/>
  <c r="C24" i="1"/>
  <c r="C14" i="1"/>
  <c r="C21" i="1"/>
  <c r="O14" i="1"/>
  <c r="M14" i="1"/>
  <c r="I14" i="1"/>
  <c r="E14" i="1"/>
  <c r="O34" i="1" l="1"/>
  <c r="M34" i="1"/>
  <c r="K33" i="1"/>
  <c r="K34" i="1" s="1"/>
  <c r="K38" i="1" s="1"/>
  <c r="I34" i="1"/>
  <c r="G34" i="1"/>
  <c r="G48" i="1"/>
  <c r="G47" i="1"/>
  <c r="G43" i="1"/>
  <c r="G44" i="1" s="1"/>
  <c r="G38" i="1"/>
  <c r="I38" i="1"/>
  <c r="M38" i="1"/>
  <c r="O38" i="1"/>
  <c r="E34" i="1"/>
  <c r="E38" i="1" s="1"/>
  <c r="M22" i="1"/>
  <c r="M21" i="1" s="1"/>
  <c r="O22" i="1"/>
  <c r="O21" i="1" s="1"/>
  <c r="E22" i="1"/>
  <c r="I22" i="1"/>
  <c r="I21" i="1" s="1"/>
  <c r="C22" i="1"/>
  <c r="C33" i="1"/>
  <c r="C34" i="1" s="1"/>
  <c r="C38" i="1" s="1"/>
  <c r="E21" i="1"/>
  <c r="G45" i="1" l="1"/>
  <c r="G52" i="1" s="1"/>
  <c r="G49" i="1"/>
  <c r="G50" i="1" s="1"/>
  <c r="G53" i="1" s="1"/>
  <c r="O20" i="1"/>
  <c r="M20" i="1"/>
  <c r="I20" i="1"/>
  <c r="E20" i="1"/>
  <c r="C20" i="1"/>
  <c r="E24" i="1"/>
  <c r="I24" i="1"/>
  <c r="M24" i="1"/>
  <c r="O24" i="1"/>
  <c r="E12" i="1"/>
  <c r="I12" i="1"/>
  <c r="M12" i="1"/>
  <c r="E6" i="1"/>
  <c r="E8" i="1" s="1"/>
  <c r="I6" i="1"/>
  <c r="I8" i="1" s="1"/>
  <c r="M6" i="1"/>
  <c r="M8" i="1" s="1"/>
  <c r="O6" i="1"/>
  <c r="O8" i="1" s="1"/>
  <c r="C6" i="1"/>
  <c r="C8" i="1" s="1"/>
  <c r="C12" i="1"/>
  <c r="G54" i="1" l="1"/>
  <c r="M18" i="1"/>
  <c r="M25" i="1" s="1"/>
  <c r="C18" i="1"/>
  <c r="I18" i="1"/>
  <c r="I25" i="1" s="1"/>
  <c r="E18" i="1"/>
  <c r="E25" i="1" s="1"/>
  <c r="O18" i="1"/>
  <c r="O25" i="1" s="1"/>
</calcChain>
</file>

<file path=xl/sharedStrings.xml><?xml version="1.0" encoding="utf-8"?>
<sst xmlns="http://schemas.openxmlformats.org/spreadsheetml/2006/main" count="232" uniqueCount="114">
  <si>
    <t>Ø50</t>
  </si>
  <si>
    <t>Spezifische Schnittkraft</t>
  </si>
  <si>
    <t>Spanungsquerschnitt je Schneide</t>
  </si>
  <si>
    <t>kc</t>
  </si>
  <si>
    <t>A</t>
  </si>
  <si>
    <t>Korrekturfaktor Schneidwerkstoff</t>
  </si>
  <si>
    <t>Korrekturfaktor Schneidenverschleiß</t>
  </si>
  <si>
    <t xml:space="preserve">Schnittkraft je Schneide </t>
  </si>
  <si>
    <t>Ø20</t>
  </si>
  <si>
    <t>Ø12</t>
  </si>
  <si>
    <t>Ø6</t>
  </si>
  <si>
    <t>Ø26</t>
  </si>
  <si>
    <t>Basiswert der spez. Schnittkraft</t>
  </si>
  <si>
    <t>h</t>
  </si>
  <si>
    <t>Werkstoffkonstante</t>
  </si>
  <si>
    <t>mm</t>
  </si>
  <si>
    <t>Schnitttiefe in mm</t>
  </si>
  <si>
    <t>ap</t>
  </si>
  <si>
    <t>f</t>
  </si>
  <si>
    <t>Vorschub je Umdrehung</t>
  </si>
  <si>
    <t>Vorschub je Schneide</t>
  </si>
  <si>
    <t xml:space="preserve">Anzahl der Schneiden </t>
  </si>
  <si>
    <t>z</t>
  </si>
  <si>
    <t>mittlere Spanungsdicke in mm</t>
  </si>
  <si>
    <t>ae</t>
  </si>
  <si>
    <t xml:space="preserve">Schnittbreite/ Fräsbreit </t>
  </si>
  <si>
    <t>Durchmesser</t>
  </si>
  <si>
    <t>D</t>
  </si>
  <si>
    <t>N</t>
  </si>
  <si>
    <t>Anzahl der Schneiden im Eingriff</t>
  </si>
  <si>
    <t>Eingriffwinkel in Grad</t>
  </si>
  <si>
    <t>ϕ</t>
  </si>
  <si>
    <t>Drehzahl</t>
  </si>
  <si>
    <t>n</t>
  </si>
  <si>
    <t>Schnittgeschwindigkeit</t>
  </si>
  <si>
    <t>Schnittleistung in kW</t>
  </si>
  <si>
    <t>kW</t>
  </si>
  <si>
    <t>m/min</t>
  </si>
  <si>
    <t>d/ae</t>
  </si>
  <si>
    <t>°</t>
  </si>
  <si>
    <t>Anlauf</t>
  </si>
  <si>
    <t>Überlauf</t>
  </si>
  <si>
    <t>Anschnitt</t>
  </si>
  <si>
    <t xml:space="preserve">Anzahl der Schnitte </t>
  </si>
  <si>
    <t>i</t>
  </si>
  <si>
    <t>Vorschubgeschwindigkeit</t>
  </si>
  <si>
    <t>L</t>
  </si>
  <si>
    <t>Vorschubweg</t>
  </si>
  <si>
    <t>mm/min</t>
  </si>
  <si>
    <t>Werkstücklänge</t>
  </si>
  <si>
    <t>l</t>
  </si>
  <si>
    <t>Hauptnutzungszeit</t>
  </si>
  <si>
    <t>min</t>
  </si>
  <si>
    <t>Fertigungsmaterial</t>
  </si>
  <si>
    <t>Materialgemainkosten</t>
  </si>
  <si>
    <t>Materialkosten</t>
  </si>
  <si>
    <t>Maschinenkosten</t>
  </si>
  <si>
    <t>Fertigungslöhne</t>
  </si>
  <si>
    <t>Fertigungskosten</t>
  </si>
  <si>
    <t>Herstellkosten</t>
  </si>
  <si>
    <t>kg</t>
  </si>
  <si>
    <t>€/kg</t>
  </si>
  <si>
    <t>€/h</t>
  </si>
  <si>
    <r>
      <t>k</t>
    </r>
    <r>
      <rPr>
        <b/>
        <vertAlign val="subscript"/>
        <sz val="12"/>
        <color theme="1"/>
        <rFont val="Calibri"/>
        <family val="2"/>
        <scheme val="minor"/>
      </rPr>
      <t>c1.1</t>
    </r>
  </si>
  <si>
    <r>
      <t>N/mm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</si>
  <si>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bscript"/>
        <sz val="12"/>
        <color theme="1"/>
        <rFont val="Calibri"/>
        <family val="2"/>
        <scheme val="minor"/>
      </rPr>
      <t>c</t>
    </r>
  </si>
  <si>
    <r>
      <t>N/mm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</si>
  <si>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f</t>
    </r>
    <r>
      <rPr>
        <b/>
        <vertAlign val="subscript"/>
        <sz val="12"/>
        <color theme="1"/>
        <rFont val="Calibri"/>
        <family val="2"/>
        <scheme val="minor"/>
      </rPr>
      <t>z</t>
    </r>
  </si>
  <si>
    <r>
      <t>mm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</si>
  <si>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2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</si>
  <si>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</si>
  <si>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F</t>
    </r>
    <r>
      <rPr>
        <b/>
        <vertAlign val="subscript"/>
        <sz val="12"/>
        <color theme="1"/>
        <rFont val="Calibri"/>
        <family val="2"/>
        <scheme val="minor"/>
      </rPr>
      <t>c</t>
    </r>
  </si>
  <si>
    <r>
      <t>z</t>
    </r>
    <r>
      <rPr>
        <b/>
        <vertAlign val="subscript"/>
        <sz val="12"/>
        <color theme="1"/>
        <rFont val="Calibri"/>
        <family val="2"/>
        <scheme val="minor"/>
      </rPr>
      <t>e</t>
    </r>
  </si>
  <si>
    <r>
      <t>min</t>
    </r>
    <r>
      <rPr>
        <vertAlign val="superscript"/>
        <sz val="12"/>
        <color theme="1"/>
        <rFont val="Calibri"/>
        <family val="2"/>
        <scheme val="minor"/>
      </rPr>
      <t>-1</t>
    </r>
  </si>
  <si>
    <r>
      <t>v</t>
    </r>
    <r>
      <rPr>
        <b/>
        <vertAlign val="subscript"/>
        <sz val="12"/>
        <color theme="1"/>
        <rFont val="Calibri"/>
        <family val="2"/>
        <scheme val="minor"/>
      </rPr>
      <t>c</t>
    </r>
  </si>
  <si>
    <r>
      <t>P</t>
    </r>
    <r>
      <rPr>
        <b/>
        <vertAlign val="subscript"/>
        <sz val="12"/>
        <color theme="1"/>
        <rFont val="Calibri"/>
        <family val="2"/>
        <scheme val="minor"/>
      </rPr>
      <t>c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</si>
  <si>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a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</si>
  <si>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u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</si>
  <si>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s</t>
    </r>
  </si>
  <si>
    <r>
      <t>v</t>
    </r>
    <r>
      <rPr>
        <b/>
        <vertAlign val="subscript"/>
        <sz val="12"/>
        <color theme="1"/>
        <rFont val="Calibri"/>
        <family val="2"/>
        <scheme val="minor"/>
      </rPr>
      <t>f</t>
    </r>
  </si>
  <si>
    <r>
      <t>t</t>
    </r>
    <r>
      <rPr>
        <b/>
        <vertAlign val="subscript"/>
        <sz val="12"/>
        <color theme="1"/>
        <rFont val="Calibri"/>
        <family val="2"/>
        <scheme val="minor"/>
      </rPr>
      <t>h</t>
    </r>
  </si>
  <si>
    <t>Rüstzeit</t>
  </si>
  <si>
    <r>
      <t>t</t>
    </r>
    <r>
      <rPr>
        <b/>
        <vertAlign val="subscript"/>
        <sz val="14"/>
        <color theme="1"/>
        <rFont val="Calibri"/>
        <family val="2"/>
        <scheme val="minor"/>
      </rPr>
      <t>rg</t>
    </r>
  </si>
  <si>
    <t>Rüstgrundzeit</t>
  </si>
  <si>
    <t>kreistaschen</t>
  </si>
  <si>
    <t>obere kontur</t>
  </si>
  <si>
    <t>schräge 5 tief</t>
  </si>
  <si>
    <t>R7 nut</t>
  </si>
  <si>
    <t>10P9 nut</t>
  </si>
  <si>
    <t>T-nut</t>
  </si>
  <si>
    <t>stufe</t>
  </si>
  <si>
    <r>
      <t>t</t>
    </r>
    <r>
      <rPr>
        <b/>
        <vertAlign val="subscript"/>
        <sz val="14"/>
        <color theme="1"/>
        <rFont val="Calibri"/>
        <family val="2"/>
        <scheme val="minor"/>
      </rPr>
      <t>t</t>
    </r>
  </si>
  <si>
    <t>Tätigkeitszeit</t>
  </si>
  <si>
    <r>
      <t>t</t>
    </r>
    <r>
      <rPr>
        <b/>
        <vertAlign val="subscript"/>
        <sz val="14"/>
        <color theme="1"/>
        <rFont val="Calibri"/>
        <family val="2"/>
        <scheme val="minor"/>
      </rPr>
      <t>v</t>
    </r>
  </si>
  <si>
    <t>ttb</t>
  </si>
  <si>
    <t>ttu</t>
  </si>
  <si>
    <t>beeinflussbare Zeiten</t>
  </si>
  <si>
    <t>unbeeinflussbare Zeiten</t>
  </si>
  <si>
    <t>tg</t>
  </si>
  <si>
    <t>Grundzeit</t>
  </si>
  <si>
    <t>Zeit je Einheit</t>
  </si>
  <si>
    <t>Ausführungszeit</t>
  </si>
  <si>
    <t>m</t>
  </si>
  <si>
    <t>Auftragszeit</t>
  </si>
  <si>
    <t>T</t>
  </si>
  <si>
    <t>Menge</t>
  </si>
  <si>
    <t>Gemeinkosten für Löhne</t>
  </si>
  <si>
    <r>
      <t>t</t>
    </r>
    <r>
      <rPr>
        <b/>
        <vertAlign val="subscript"/>
        <sz val="14"/>
        <color theme="1"/>
        <rFont val="Calibri"/>
        <family val="2"/>
        <scheme val="minor"/>
      </rPr>
      <t>e</t>
    </r>
  </si>
  <si>
    <r>
      <t>t</t>
    </r>
    <r>
      <rPr>
        <b/>
        <vertAlign val="subscript"/>
        <sz val="14"/>
        <color theme="1"/>
        <rFont val="Calibri"/>
        <family val="2"/>
        <scheme val="minor"/>
      </rPr>
      <t>a</t>
    </r>
  </si>
  <si>
    <r>
      <t>t</t>
    </r>
    <r>
      <rPr>
        <b/>
        <vertAlign val="subscript"/>
        <sz val="14"/>
        <color theme="1"/>
        <rFont val="Calibri"/>
        <family val="2"/>
        <scheme val="minor"/>
      </rPr>
      <t>rv</t>
    </r>
  </si>
  <si>
    <r>
      <t>t</t>
    </r>
    <r>
      <rPr>
        <b/>
        <vertAlign val="subscript"/>
        <sz val="14"/>
        <color theme="1"/>
        <rFont val="Calibri"/>
        <family val="2"/>
        <scheme val="minor"/>
      </rPr>
      <t>r</t>
    </r>
  </si>
  <si>
    <t>Durchmesser/ Schnittbreite</t>
  </si>
  <si>
    <t>Verteilzeit (10%)</t>
  </si>
  <si>
    <t>Rüstverteilzeit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</si>
</sst>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vertAlign val="subscript"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166" fontId="2" fillId="0" borderId="0" xfId="0" applyNumberFormat="1" applyFont="1"/>
    <xf numFmtId="10" fontId="2" fillId="0" borderId="0" xfId="0" applyNumberFormat="1" applyFont="1"/>
    <xf numFmtId="166" fontId="2" fillId="0" borderId="1" xfId="0" applyNumberFormat="1" applyFont="1" applyBorder="1"/>
    <xf numFmtId="0" fontId="4" fillId="0" borderId="0" xfId="0" applyFont="1"/>
    <xf numFmtId="0" fontId="5" fillId="0" borderId="0" xfId="0" applyFont="1"/>
    <xf numFmtId="1" fontId="4" fillId="0" borderId="0" xfId="0" applyNumberFormat="1" applyFont="1"/>
    <xf numFmtId="2" fontId="4" fillId="0" borderId="0" xfId="0" applyNumberFormat="1" applyFont="1"/>
    <xf numFmtId="0" fontId="5" fillId="0" borderId="1" xfId="0" applyFont="1" applyBorder="1"/>
    <xf numFmtId="1" fontId="5" fillId="0" borderId="1" xfId="0" applyNumberFormat="1" applyFont="1" applyBorder="1"/>
    <xf numFmtId="2" fontId="5" fillId="0" borderId="1" xfId="0" applyNumberFormat="1" applyFont="1" applyBorder="1"/>
    <xf numFmtId="0" fontId="5" fillId="2" borderId="1" xfId="0" applyFont="1" applyFill="1" applyBorder="1"/>
    <xf numFmtId="2" fontId="5" fillId="2" borderId="1" xfId="0" applyNumberFormat="1" applyFont="1" applyFill="1" applyBorder="1"/>
    <xf numFmtId="164" fontId="4" fillId="0" borderId="0" xfId="0" applyNumberFormat="1" applyFont="1"/>
    <xf numFmtId="0" fontId="9" fillId="0" borderId="0" xfId="0" applyFont="1"/>
    <xf numFmtId="0" fontId="5" fillId="3" borderId="1" xfId="0" applyFont="1" applyFill="1" applyBorder="1"/>
    <xf numFmtId="3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5" fillId="4" borderId="1" xfId="0" applyFont="1" applyFill="1" applyBorder="1"/>
    <xf numFmtId="165" fontId="5" fillId="3" borderId="1" xfId="0" applyNumberFormat="1" applyFont="1" applyFill="1" applyBorder="1"/>
    <xf numFmtId="2" fontId="5" fillId="4" borderId="1" xfId="0" applyNumberFormat="1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2" fillId="6" borderId="0" xfId="0" applyFont="1" applyFill="1"/>
    <xf numFmtId="0" fontId="3" fillId="6" borderId="0" xfId="0" applyFont="1" applyFill="1"/>
    <xf numFmtId="0" fontId="2" fillId="5" borderId="1" xfId="0" applyFont="1" applyFill="1" applyBorder="1"/>
    <xf numFmtId="0" fontId="3" fillId="5" borderId="1" xfId="0" applyFont="1" applyFill="1" applyBorder="1"/>
    <xf numFmtId="166" fontId="2" fillId="5" borderId="1" xfId="0" applyNumberFormat="1" applyFont="1" applyFill="1" applyBorder="1"/>
    <xf numFmtId="1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H912"/>
  <sheetViews>
    <sheetView tabSelected="1" topLeftCell="A60" zoomScale="80" zoomScaleNormal="80" workbookViewId="0">
      <selection activeCell="A76" sqref="A76"/>
    </sheetView>
  </sheetViews>
  <sheetFormatPr baseColWidth="10" defaultRowHeight="15" x14ac:dyDescent="0.25"/>
  <cols>
    <col min="1" max="1" width="41.85546875" customWidth="1"/>
    <col min="2" max="2" width="11.42578125" style="1"/>
    <col min="3" max="4" width="14.28515625" customWidth="1"/>
    <col min="5" max="8" width="13.140625" customWidth="1"/>
    <col min="9" max="12" width="14.42578125" customWidth="1"/>
    <col min="13" max="14" width="13.85546875" customWidth="1"/>
    <col min="15" max="15" width="15.7109375" customWidth="1"/>
  </cols>
  <sheetData>
    <row r="2" spans="1:164" s="2" customFormat="1" ht="18.75" x14ac:dyDescent="0.3">
      <c r="B2" s="3"/>
      <c r="C2" s="3" t="s">
        <v>0</v>
      </c>
      <c r="D2" s="3"/>
      <c r="E2" s="3" t="s">
        <v>8</v>
      </c>
      <c r="F2" s="3"/>
      <c r="G2" s="3"/>
      <c r="H2" s="3"/>
      <c r="I2" s="3" t="s">
        <v>9</v>
      </c>
      <c r="J2" s="3"/>
      <c r="K2" s="3"/>
      <c r="L2" s="3"/>
      <c r="M2" s="3" t="s">
        <v>10</v>
      </c>
      <c r="N2" s="3"/>
      <c r="O2" s="3" t="s">
        <v>11</v>
      </c>
    </row>
    <row r="3" spans="1:164" s="2" customFormat="1" ht="18.75" x14ac:dyDescent="0.3">
      <c r="A3" s="11" t="s">
        <v>26</v>
      </c>
      <c r="B3" s="12" t="s">
        <v>27</v>
      </c>
      <c r="C3" s="11">
        <v>50</v>
      </c>
      <c r="D3" s="11" t="s">
        <v>15</v>
      </c>
      <c r="E3" s="11">
        <v>20</v>
      </c>
      <c r="F3" s="11" t="s">
        <v>15</v>
      </c>
      <c r="G3" s="11"/>
      <c r="H3" s="11"/>
      <c r="I3" s="11">
        <v>12</v>
      </c>
      <c r="J3" s="11" t="s">
        <v>15</v>
      </c>
      <c r="K3" s="11"/>
      <c r="L3" s="11"/>
      <c r="M3" s="11">
        <v>6</v>
      </c>
      <c r="N3" s="11" t="s">
        <v>15</v>
      </c>
      <c r="O3" s="11">
        <v>26</v>
      </c>
      <c r="P3" s="11" t="s">
        <v>15</v>
      </c>
    </row>
    <row r="4" spans="1:164" s="2" customFormat="1" ht="18.75" x14ac:dyDescent="0.3">
      <c r="A4" s="11" t="s">
        <v>25</v>
      </c>
      <c r="B4" s="12" t="s">
        <v>24</v>
      </c>
      <c r="C4" s="11">
        <v>35</v>
      </c>
      <c r="D4" s="11" t="s">
        <v>15</v>
      </c>
      <c r="E4" s="11">
        <v>20</v>
      </c>
      <c r="F4" s="11" t="s">
        <v>15</v>
      </c>
      <c r="G4" s="11"/>
      <c r="H4" s="11"/>
      <c r="I4" s="11">
        <v>11</v>
      </c>
      <c r="J4" s="11" t="s">
        <v>15</v>
      </c>
      <c r="K4" s="11"/>
      <c r="L4" s="11"/>
      <c r="M4" s="11">
        <v>6</v>
      </c>
      <c r="N4" s="11" t="s">
        <v>15</v>
      </c>
      <c r="O4" s="13">
        <v>20.052</v>
      </c>
      <c r="P4" s="11" t="s">
        <v>15</v>
      </c>
    </row>
    <row r="5" spans="1:164" s="2" customFormat="1" ht="19.5" x14ac:dyDescent="0.35">
      <c r="A5" s="11" t="s">
        <v>12</v>
      </c>
      <c r="B5" s="12" t="s">
        <v>63</v>
      </c>
      <c r="C5" s="11">
        <v>830</v>
      </c>
      <c r="D5" s="13" t="s">
        <v>64</v>
      </c>
      <c r="E5" s="11">
        <v>830</v>
      </c>
      <c r="F5" s="13" t="s">
        <v>64</v>
      </c>
      <c r="G5" s="13"/>
      <c r="H5" s="13"/>
      <c r="I5" s="11">
        <v>830</v>
      </c>
      <c r="J5" s="13" t="s">
        <v>64</v>
      </c>
      <c r="K5" s="13"/>
      <c r="L5" s="13"/>
      <c r="M5" s="11">
        <v>830</v>
      </c>
      <c r="N5" s="13" t="s">
        <v>64</v>
      </c>
      <c r="O5" s="11">
        <v>830</v>
      </c>
      <c r="P5" s="13" t="s">
        <v>64</v>
      </c>
    </row>
    <row r="6" spans="1:164" s="2" customFormat="1" ht="18.75" x14ac:dyDescent="0.3">
      <c r="A6" s="11" t="s">
        <v>23</v>
      </c>
      <c r="B6" s="12" t="s">
        <v>13</v>
      </c>
      <c r="C6" s="14">
        <f>C11*(C4/C3)^(1/2)</f>
        <v>5.5777335102271702E-2</v>
      </c>
      <c r="D6" s="11" t="s">
        <v>15</v>
      </c>
      <c r="E6" s="14">
        <f t="shared" ref="E6" si="0">E11*(E4/E3)^(1/2)</f>
        <v>0.1</v>
      </c>
      <c r="F6" s="11" t="s">
        <v>15</v>
      </c>
      <c r="G6" s="11"/>
      <c r="H6" s="11"/>
      <c r="I6" s="14">
        <f t="shared" ref="I6" si="1">I11*(I4/I3)^(1/2)</f>
        <v>6.3828473850422535E-2</v>
      </c>
      <c r="J6" s="11" t="s">
        <v>15</v>
      </c>
      <c r="K6" s="11"/>
      <c r="L6" s="11"/>
      <c r="M6" s="14">
        <f t="shared" ref="M6" si="2">M11*(M4/M3)^(1/2)</f>
        <v>0.02</v>
      </c>
      <c r="N6" s="11" t="s">
        <v>15</v>
      </c>
      <c r="O6" s="14">
        <f t="shared" ref="O6" si="3">O11*(O4/O3)^(1/2)</f>
        <v>9.7577494953331942E-3</v>
      </c>
      <c r="P6" s="11" t="s">
        <v>15</v>
      </c>
    </row>
    <row r="7" spans="1:164" s="2" customFormat="1" ht="19.5" x14ac:dyDescent="0.35">
      <c r="A7" s="11" t="s">
        <v>14</v>
      </c>
      <c r="B7" s="12" t="s">
        <v>65</v>
      </c>
      <c r="C7" s="11">
        <v>0.23</v>
      </c>
      <c r="D7" s="11"/>
      <c r="E7" s="11">
        <v>0.23</v>
      </c>
      <c r="F7" s="11"/>
      <c r="G7" s="11"/>
      <c r="H7" s="11"/>
      <c r="I7" s="11">
        <v>0.23</v>
      </c>
      <c r="J7" s="11"/>
      <c r="K7" s="11"/>
      <c r="L7" s="11"/>
      <c r="M7" s="11">
        <v>0.23</v>
      </c>
      <c r="N7" s="11"/>
      <c r="O7" s="11">
        <v>0.23</v>
      </c>
      <c r="P7" s="11"/>
    </row>
    <row r="8" spans="1:164" s="7" customFormat="1" ht="18.75" x14ac:dyDescent="0.3">
      <c r="A8" s="15" t="s">
        <v>1</v>
      </c>
      <c r="B8" s="15" t="s">
        <v>3</v>
      </c>
      <c r="C8" s="16">
        <f>C5/(C6^(C7))</f>
        <v>1612.1030786547383</v>
      </c>
      <c r="D8" s="16" t="s">
        <v>66</v>
      </c>
      <c r="E8" s="16">
        <f t="shared" ref="E8" si="4">E5/(E6^(E7))</f>
        <v>1409.5422315432479</v>
      </c>
      <c r="F8" s="16" t="s">
        <v>66</v>
      </c>
      <c r="G8" s="16"/>
      <c r="H8" s="16"/>
      <c r="I8" s="16">
        <f t="shared" ref="I8" si="5">I5/(I6^(I7))</f>
        <v>1562.8768794877169</v>
      </c>
      <c r="J8" s="16" t="s">
        <v>66</v>
      </c>
      <c r="K8" s="16"/>
      <c r="L8" s="16"/>
      <c r="M8" s="16">
        <f t="shared" ref="M8" si="6">M5/(M6^(M7))</f>
        <v>2040.9914874746969</v>
      </c>
      <c r="N8" s="16" t="s">
        <v>66</v>
      </c>
      <c r="O8" s="16">
        <f t="shared" ref="O8" si="7">O5/(O6^(O7))</f>
        <v>2407.2858858354034</v>
      </c>
      <c r="P8" s="16" t="s">
        <v>66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</row>
    <row r="9" spans="1:164" ht="18.75" x14ac:dyDescent="0.3">
      <c r="A9" s="11"/>
      <c r="B9" s="12"/>
      <c r="C9" s="13"/>
      <c r="D9" s="13"/>
      <c r="E9" s="11"/>
      <c r="F9" s="13"/>
      <c r="G9" s="13"/>
      <c r="H9" s="13"/>
      <c r="I9" s="11"/>
      <c r="J9" s="13"/>
      <c r="K9" s="13"/>
      <c r="L9" s="13"/>
      <c r="M9" s="11"/>
      <c r="N9" s="13"/>
      <c r="O9" s="11"/>
      <c r="P9" s="1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</row>
    <row r="10" spans="1:164" ht="18.75" x14ac:dyDescent="0.3">
      <c r="A10" s="11" t="s">
        <v>21</v>
      </c>
      <c r="B10" s="12" t="s">
        <v>22</v>
      </c>
      <c r="C10" s="13">
        <v>5</v>
      </c>
      <c r="D10" s="13"/>
      <c r="E10" s="11">
        <v>3</v>
      </c>
      <c r="F10" s="13"/>
      <c r="G10" s="13"/>
      <c r="H10" s="13"/>
      <c r="I10" s="11">
        <v>3</v>
      </c>
      <c r="J10" s="13"/>
      <c r="K10" s="13"/>
      <c r="L10" s="13"/>
      <c r="M10" s="11">
        <v>3</v>
      </c>
      <c r="N10" s="13"/>
      <c r="O10" s="11">
        <v>6</v>
      </c>
      <c r="P10" s="1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</row>
    <row r="11" spans="1:164" ht="19.5" x14ac:dyDescent="0.35">
      <c r="A11" s="11" t="s">
        <v>20</v>
      </c>
      <c r="B11" s="12" t="s">
        <v>67</v>
      </c>
      <c r="C11" s="14">
        <f>C37/(C23*C10)</f>
        <v>6.6666666666666666E-2</v>
      </c>
      <c r="D11" s="13" t="s">
        <v>15</v>
      </c>
      <c r="E11" s="14">
        <f>E37/(E23*E10)</f>
        <v>0.1</v>
      </c>
      <c r="F11" s="13" t="s">
        <v>15</v>
      </c>
      <c r="G11" s="13"/>
      <c r="H11" s="13"/>
      <c r="I11" s="14">
        <f>I37/(I23*I10)</f>
        <v>6.6666666666666666E-2</v>
      </c>
      <c r="J11" s="13" t="s">
        <v>15</v>
      </c>
      <c r="K11" s="13"/>
      <c r="L11" s="13"/>
      <c r="M11" s="14">
        <f>M37/(M23*M10)</f>
        <v>0.02</v>
      </c>
      <c r="N11" s="13" t="s">
        <v>15</v>
      </c>
      <c r="O11" s="14">
        <f>O37/(O23*O10)</f>
        <v>1.1111111111111112E-2</v>
      </c>
      <c r="P11" s="13" t="s">
        <v>15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</row>
    <row r="12" spans="1:164" ht="18.75" x14ac:dyDescent="0.3">
      <c r="A12" s="11" t="s">
        <v>19</v>
      </c>
      <c r="B12" s="12" t="s">
        <v>18</v>
      </c>
      <c r="C12" s="14">
        <f>C11*C10</f>
        <v>0.33333333333333331</v>
      </c>
      <c r="D12" s="13" t="s">
        <v>15</v>
      </c>
      <c r="E12" s="14">
        <f t="shared" ref="E12" si="8">E11*E10</f>
        <v>0.30000000000000004</v>
      </c>
      <c r="F12" s="13" t="s">
        <v>15</v>
      </c>
      <c r="G12" s="13"/>
      <c r="H12" s="13"/>
      <c r="I12" s="14">
        <f t="shared" ref="I12" si="9">I11*I10</f>
        <v>0.2</v>
      </c>
      <c r="J12" s="13" t="s">
        <v>15</v>
      </c>
      <c r="K12" s="13"/>
      <c r="L12" s="13"/>
      <c r="M12" s="14">
        <f t="shared" ref="M12" si="10">M11*M10</f>
        <v>0.06</v>
      </c>
      <c r="N12" s="13" t="s">
        <v>15</v>
      </c>
      <c r="O12" s="14">
        <f t="shared" ref="O12" si="11">O11*O10</f>
        <v>6.6666666666666666E-2</v>
      </c>
      <c r="P12" s="13" t="s">
        <v>15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</row>
    <row r="13" spans="1:164" ht="18.75" x14ac:dyDescent="0.3">
      <c r="A13" s="11" t="s">
        <v>16</v>
      </c>
      <c r="B13" s="12" t="s">
        <v>17</v>
      </c>
      <c r="C13" s="14">
        <v>3</v>
      </c>
      <c r="D13" s="13" t="s">
        <v>15</v>
      </c>
      <c r="E13" s="11">
        <v>2.5</v>
      </c>
      <c r="F13" s="13" t="s">
        <v>15</v>
      </c>
      <c r="G13" s="13"/>
      <c r="H13" s="13"/>
      <c r="I13" s="11">
        <v>2</v>
      </c>
      <c r="J13" s="13" t="s">
        <v>15</v>
      </c>
      <c r="K13" s="13"/>
      <c r="L13" s="13"/>
      <c r="M13" s="11">
        <v>2.5</v>
      </c>
      <c r="N13" s="13" t="s">
        <v>15</v>
      </c>
      <c r="O13" s="11">
        <v>1</v>
      </c>
      <c r="P13" s="13" t="s">
        <v>15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</row>
    <row r="14" spans="1:164" s="7" customFormat="1" ht="18.75" x14ac:dyDescent="0.3">
      <c r="A14" s="15" t="s">
        <v>2</v>
      </c>
      <c r="B14" s="15" t="s">
        <v>4</v>
      </c>
      <c r="C14" s="17">
        <f>C13*C11</f>
        <v>0.2</v>
      </c>
      <c r="D14" s="15" t="s">
        <v>68</v>
      </c>
      <c r="E14" s="17">
        <f>E13*E11</f>
        <v>0.25</v>
      </c>
      <c r="F14" s="15" t="s">
        <v>68</v>
      </c>
      <c r="G14" s="15"/>
      <c r="H14" s="15"/>
      <c r="I14" s="17">
        <f>I13*I11</f>
        <v>0.13333333333333333</v>
      </c>
      <c r="J14" s="15" t="s">
        <v>68</v>
      </c>
      <c r="K14" s="15"/>
      <c r="L14" s="15"/>
      <c r="M14" s="17">
        <f>M13*M11</f>
        <v>0.05</v>
      </c>
      <c r="N14" s="15" t="s">
        <v>68</v>
      </c>
      <c r="O14" s="17">
        <f>O13*O11</f>
        <v>1.1111111111111112E-2</v>
      </c>
      <c r="P14" s="15" t="s">
        <v>68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</row>
    <row r="15" spans="1:164" ht="18.75" x14ac:dyDescent="0.3">
      <c r="A15" s="11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</row>
    <row r="16" spans="1:164" ht="19.5" x14ac:dyDescent="0.35">
      <c r="A16" s="11" t="s">
        <v>5</v>
      </c>
      <c r="B16" s="12" t="s">
        <v>69</v>
      </c>
      <c r="C16" s="14">
        <v>1</v>
      </c>
      <c r="D16" s="11"/>
      <c r="E16" s="14">
        <v>1</v>
      </c>
      <c r="F16" s="11"/>
      <c r="G16" s="11"/>
      <c r="H16" s="11"/>
      <c r="I16" s="14">
        <v>1</v>
      </c>
      <c r="J16" s="11"/>
      <c r="K16" s="11"/>
      <c r="L16" s="11"/>
      <c r="M16" s="14">
        <v>1</v>
      </c>
      <c r="N16" s="11"/>
      <c r="O16" s="14">
        <v>1</v>
      </c>
      <c r="P16" s="1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</row>
    <row r="17" spans="1:164" ht="19.5" x14ac:dyDescent="0.35">
      <c r="A17" s="11" t="s">
        <v>6</v>
      </c>
      <c r="B17" s="12" t="s">
        <v>70</v>
      </c>
      <c r="C17" s="14">
        <v>1</v>
      </c>
      <c r="D17" s="11"/>
      <c r="E17" s="14">
        <v>1</v>
      </c>
      <c r="F17" s="11"/>
      <c r="G17" s="11"/>
      <c r="H17" s="11"/>
      <c r="I17" s="14">
        <v>1</v>
      </c>
      <c r="J17" s="11"/>
      <c r="K17" s="11"/>
      <c r="L17" s="11"/>
      <c r="M17" s="14">
        <v>1</v>
      </c>
      <c r="N17" s="11"/>
      <c r="O17" s="14">
        <v>1</v>
      </c>
      <c r="P17" s="1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</row>
    <row r="18" spans="1:164" s="7" customFormat="1" ht="19.5" x14ac:dyDescent="0.35">
      <c r="A18" s="18" t="s">
        <v>7</v>
      </c>
      <c r="B18" s="18" t="s">
        <v>71</v>
      </c>
      <c r="C18" s="19">
        <f>C8*C14*C16*C17</f>
        <v>322.4206157309477</v>
      </c>
      <c r="D18" s="18" t="s">
        <v>28</v>
      </c>
      <c r="E18" s="19">
        <f t="shared" ref="E18" si="12">E8*E14*E16*E17</f>
        <v>352.38555788581198</v>
      </c>
      <c r="F18" s="18" t="s">
        <v>28</v>
      </c>
      <c r="G18" s="18"/>
      <c r="H18" s="18"/>
      <c r="I18" s="19">
        <f t="shared" ref="I18" si="13">I8*I14*I16*I17</f>
        <v>208.3835839316956</v>
      </c>
      <c r="J18" s="18" t="s">
        <v>28</v>
      </c>
      <c r="K18" s="18"/>
      <c r="L18" s="18"/>
      <c r="M18" s="19">
        <f t="shared" ref="M18" si="14">M8*M14*M16*M17</f>
        <v>102.04957437373486</v>
      </c>
      <c r="N18" s="18" t="s">
        <v>28</v>
      </c>
      <c r="O18" s="19">
        <f t="shared" ref="O18" si="15">O8*O14*O16*O17</f>
        <v>26.747620953726706</v>
      </c>
      <c r="P18" s="18" t="s">
        <v>28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</row>
    <row r="19" spans="1:164" ht="18.75" x14ac:dyDescent="0.3">
      <c r="A19" s="11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</row>
    <row r="20" spans="1:164" ht="18.75" x14ac:dyDescent="0.3">
      <c r="A20" s="11" t="s">
        <v>111</v>
      </c>
      <c r="B20" s="12" t="s">
        <v>38</v>
      </c>
      <c r="C20" s="14">
        <f>C3/C4</f>
        <v>1.4285714285714286</v>
      </c>
      <c r="D20" s="11"/>
      <c r="E20" s="11">
        <f>E3/E4</f>
        <v>1</v>
      </c>
      <c r="F20" s="11"/>
      <c r="G20" s="11"/>
      <c r="H20" s="11"/>
      <c r="I20" s="14">
        <f>I3/I4</f>
        <v>1.0909090909090908</v>
      </c>
      <c r="J20" s="11"/>
      <c r="K20" s="11"/>
      <c r="L20" s="11"/>
      <c r="M20" s="11">
        <f>M3/M4</f>
        <v>1</v>
      </c>
      <c r="N20" s="11"/>
      <c r="O20" s="20">
        <f>O3/O4</f>
        <v>1.2966287652104529</v>
      </c>
      <c r="P20" s="1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</row>
    <row r="21" spans="1:164" ht="19.5" x14ac:dyDescent="0.35">
      <c r="A21" s="11" t="s">
        <v>29</v>
      </c>
      <c r="B21" s="12" t="s">
        <v>72</v>
      </c>
      <c r="C21" s="14">
        <f>C10*(C22/360)</f>
        <v>1.5774747010861365</v>
      </c>
      <c r="D21" s="11"/>
      <c r="E21" s="14">
        <f t="shared" ref="E21" si="16">E10*(E22/360)</f>
        <v>1.5</v>
      </c>
      <c r="F21" s="11"/>
      <c r="G21" s="11"/>
      <c r="H21" s="11"/>
      <c r="I21" s="14">
        <f t="shared" ref="I21" si="17">I10*(I22/360)</f>
        <v>1.2203557519839938</v>
      </c>
      <c r="J21" s="11"/>
      <c r="K21" s="11"/>
      <c r="L21" s="11"/>
      <c r="M21" s="14">
        <f t="shared" ref="M21" si="18">M10*(M22/360)</f>
        <v>1.5</v>
      </c>
      <c r="N21" s="11"/>
      <c r="O21" s="14">
        <f t="shared" ref="O21" si="19">O10*(O22/360)</f>
        <v>2.0475227361075059</v>
      </c>
      <c r="P21" s="1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</row>
    <row r="22" spans="1:164" ht="18.75" x14ac:dyDescent="0.3">
      <c r="A22" s="11" t="s">
        <v>30</v>
      </c>
      <c r="B22" s="21" t="s">
        <v>31</v>
      </c>
      <c r="C22" s="20">
        <f>ASIN((C4-(C3/2))/(C3/2))*180/PI()+90</f>
        <v>113.57817847820183</v>
      </c>
      <c r="D22" s="11" t="s">
        <v>39</v>
      </c>
      <c r="E22" s="20">
        <f t="shared" ref="E22" si="20">ASIN((E4-(E3/2))/(E3/2))*180/PI()+90</f>
        <v>180</v>
      </c>
      <c r="F22" s="11" t="s">
        <v>39</v>
      </c>
      <c r="G22" s="11"/>
      <c r="H22" s="11"/>
      <c r="I22" s="20">
        <f t="shared" ref="I22" si="21">ASIN((I4-(I3/2))/(I3/2))*180/PI()+90</f>
        <v>146.44269023807928</v>
      </c>
      <c r="J22" s="11" t="s">
        <v>39</v>
      </c>
      <c r="K22" s="11"/>
      <c r="L22" s="11"/>
      <c r="M22" s="20">
        <f>2*DEGREES(ASIN(M4/M3))</f>
        <v>180</v>
      </c>
      <c r="N22" s="11" t="s">
        <v>39</v>
      </c>
      <c r="O22" s="20">
        <f>ASIN((O4-(O3/2))/(O3/2))*180/PI()+90</f>
        <v>122.85136416645037</v>
      </c>
      <c r="P22" s="11" t="s">
        <v>39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</row>
    <row r="23" spans="1:164" ht="18.75" x14ac:dyDescent="0.3">
      <c r="A23" s="11" t="s">
        <v>32</v>
      </c>
      <c r="B23" s="12" t="s">
        <v>33</v>
      </c>
      <c r="C23" s="11">
        <v>1500</v>
      </c>
      <c r="D23" s="11" t="s">
        <v>73</v>
      </c>
      <c r="E23" s="11">
        <v>1500</v>
      </c>
      <c r="F23" s="11" t="s">
        <v>73</v>
      </c>
      <c r="G23" s="11"/>
      <c r="H23" s="11"/>
      <c r="I23" s="11">
        <v>2000</v>
      </c>
      <c r="J23" s="11" t="s">
        <v>73</v>
      </c>
      <c r="K23" s="11"/>
      <c r="L23" s="11"/>
      <c r="M23" s="11">
        <v>5000</v>
      </c>
      <c r="N23" s="11" t="s">
        <v>73</v>
      </c>
      <c r="O23" s="11">
        <v>1500</v>
      </c>
      <c r="P23" s="11" t="s">
        <v>73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</row>
    <row r="24" spans="1:164" ht="19.5" x14ac:dyDescent="0.35">
      <c r="A24" s="11" t="s">
        <v>34</v>
      </c>
      <c r="B24" s="12" t="s">
        <v>74</v>
      </c>
      <c r="C24" s="13">
        <f>C23*C3*PI()/1000</f>
        <v>235.61944901923448</v>
      </c>
      <c r="D24" s="11" t="s">
        <v>37</v>
      </c>
      <c r="E24" s="13">
        <f>E23*E3*PI()/1000</f>
        <v>94.247779607693801</v>
      </c>
      <c r="F24" s="11" t="s">
        <v>37</v>
      </c>
      <c r="G24" s="11"/>
      <c r="H24" s="11"/>
      <c r="I24" s="13">
        <f>I23*I3*PI()/1000</f>
        <v>75.398223686155035</v>
      </c>
      <c r="J24" s="11" t="s">
        <v>37</v>
      </c>
      <c r="K24" s="11"/>
      <c r="L24" s="11"/>
      <c r="M24" s="13">
        <f>M23*M3*PI()/1000</f>
        <v>94.247779607693801</v>
      </c>
      <c r="N24" s="11" t="s">
        <v>37</v>
      </c>
      <c r="O24" s="13">
        <f>O23*O3*PI()/1000</f>
        <v>122.52211349000194</v>
      </c>
      <c r="P24" s="11" t="s">
        <v>37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</row>
    <row r="25" spans="1:164" s="7" customFormat="1" ht="19.5" x14ac:dyDescent="0.35">
      <c r="A25" s="22" t="s">
        <v>35</v>
      </c>
      <c r="B25" s="22" t="s">
        <v>75</v>
      </c>
      <c r="C25" s="27">
        <f>(C21*C18*(C24/60))/1000</f>
        <v>1.9973082305183081</v>
      </c>
      <c r="D25" s="22" t="s">
        <v>36</v>
      </c>
      <c r="E25" s="27">
        <f t="shared" ref="E25" si="22">(E21*E18*(E24/60))/1000</f>
        <v>0.8302889099139058</v>
      </c>
      <c r="F25" s="22" t="s">
        <v>36</v>
      </c>
      <c r="G25" s="22"/>
      <c r="H25" s="22"/>
      <c r="I25" s="27">
        <f t="shared" ref="I25" si="23">(I21*I18*(I24/60))/1000</f>
        <v>0.3195654502835657</v>
      </c>
      <c r="J25" s="22" t="s">
        <v>36</v>
      </c>
      <c r="K25" s="22"/>
      <c r="L25" s="22"/>
      <c r="M25" s="27">
        <f t="shared" ref="M25" si="24">(M21*M18*(M24/60))/1000</f>
        <v>0.24044864486586801</v>
      </c>
      <c r="N25" s="22" t="s">
        <v>36</v>
      </c>
      <c r="O25" s="27">
        <f t="shared" ref="O25" si="25">(O21*O18*(O24/60))/1000</f>
        <v>0.11183484042071953</v>
      </c>
      <c r="P25" s="22" t="s">
        <v>36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</row>
    <row r="26" spans="1:164" ht="18.75" x14ac:dyDescent="0.3">
      <c r="A26" s="11"/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</row>
    <row r="27" spans="1:164" ht="18.75" x14ac:dyDescent="0.3">
      <c r="A27" s="11"/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</row>
    <row r="28" spans="1:164" ht="18.75" x14ac:dyDescent="0.3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</row>
    <row r="29" spans="1:164" ht="18.75" x14ac:dyDescent="0.3">
      <c r="A29" s="11"/>
      <c r="B29" s="12"/>
      <c r="C29" s="11" t="s">
        <v>90</v>
      </c>
      <c r="D29" s="11"/>
      <c r="E29" s="11" t="s">
        <v>85</v>
      </c>
      <c r="F29" s="11"/>
      <c r="G29" s="11" t="s">
        <v>84</v>
      </c>
      <c r="H29" s="11"/>
      <c r="I29" s="11" t="s">
        <v>87</v>
      </c>
      <c r="J29" s="11"/>
      <c r="K29" s="11" t="s">
        <v>86</v>
      </c>
      <c r="L29" s="11"/>
      <c r="M29" s="11" t="s">
        <v>88</v>
      </c>
      <c r="N29" s="11"/>
      <c r="O29" s="11" t="s">
        <v>89</v>
      </c>
      <c r="P29" s="1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</row>
    <row r="30" spans="1:164" ht="18.75" x14ac:dyDescent="0.3">
      <c r="A30" s="11" t="s">
        <v>49</v>
      </c>
      <c r="B30" s="12" t="s">
        <v>50</v>
      </c>
      <c r="C30" s="11">
        <v>110</v>
      </c>
      <c r="D30" s="11" t="s">
        <v>15</v>
      </c>
      <c r="E30" s="23">
        <v>156.11199999999999</v>
      </c>
      <c r="F30" s="11" t="s">
        <v>15</v>
      </c>
      <c r="G30" s="11">
        <v>295</v>
      </c>
      <c r="H30" s="11" t="s">
        <v>15</v>
      </c>
      <c r="I30" s="11">
        <v>68</v>
      </c>
      <c r="J30" s="11" t="s">
        <v>15</v>
      </c>
      <c r="K30" s="11">
        <v>230</v>
      </c>
      <c r="L30" s="11" t="s">
        <v>15</v>
      </c>
      <c r="M30" s="11">
        <v>88</v>
      </c>
      <c r="N30" s="11" t="s">
        <v>15</v>
      </c>
      <c r="O30" s="11">
        <v>103.67</v>
      </c>
      <c r="P30" s="11" t="s">
        <v>15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</row>
    <row r="31" spans="1:164" ht="19.5" x14ac:dyDescent="0.35">
      <c r="A31" s="11" t="s">
        <v>40</v>
      </c>
      <c r="B31" s="12" t="s">
        <v>76</v>
      </c>
      <c r="C31" s="11">
        <v>10</v>
      </c>
      <c r="D31" s="11" t="s">
        <v>15</v>
      </c>
      <c r="E31" s="11">
        <v>25</v>
      </c>
      <c r="F31" s="11" t="s">
        <v>15</v>
      </c>
      <c r="G31" s="11">
        <v>10</v>
      </c>
      <c r="H31" s="11" t="s">
        <v>15</v>
      </c>
      <c r="I31" s="11">
        <v>10</v>
      </c>
      <c r="J31" s="11" t="s">
        <v>15</v>
      </c>
      <c r="K31" s="11">
        <v>15</v>
      </c>
      <c r="L31" s="11" t="s">
        <v>15</v>
      </c>
      <c r="M31" s="11">
        <v>2</v>
      </c>
      <c r="N31" s="11" t="s">
        <v>15</v>
      </c>
      <c r="O31" s="11">
        <v>5</v>
      </c>
      <c r="P31" s="11" t="s">
        <v>15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</row>
    <row r="32" spans="1:164" ht="19.5" x14ac:dyDescent="0.35">
      <c r="A32" s="11" t="s">
        <v>41</v>
      </c>
      <c r="B32" s="12" t="s">
        <v>77</v>
      </c>
      <c r="C32" s="11">
        <v>10</v>
      </c>
      <c r="D32" s="11" t="s">
        <v>15</v>
      </c>
      <c r="E32" s="11">
        <v>25</v>
      </c>
      <c r="F32" s="11" t="s">
        <v>15</v>
      </c>
      <c r="G32" s="11"/>
      <c r="H32" s="11"/>
      <c r="I32" s="11"/>
      <c r="J32" s="11"/>
      <c r="K32" s="11">
        <v>8</v>
      </c>
      <c r="L32" s="11" t="s">
        <v>15</v>
      </c>
      <c r="M32" s="11"/>
      <c r="N32" s="11"/>
      <c r="O32" s="11">
        <v>5</v>
      </c>
      <c r="P32" s="11" t="s">
        <v>15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</row>
    <row r="33" spans="1:164" ht="19.5" x14ac:dyDescent="0.35">
      <c r="A33" s="11" t="s">
        <v>42</v>
      </c>
      <c r="B33" s="12" t="s">
        <v>78</v>
      </c>
      <c r="C33" s="11">
        <f>0.5*C3</f>
        <v>25</v>
      </c>
      <c r="D33" s="11" t="s">
        <v>15</v>
      </c>
      <c r="E33" s="11">
        <v>8.5</v>
      </c>
      <c r="F33" s="11" t="s">
        <v>15</v>
      </c>
      <c r="G33" s="11"/>
      <c r="H33" s="11"/>
      <c r="I33" s="11"/>
      <c r="J33" s="11"/>
      <c r="K33" s="11">
        <f>0.5*I3</f>
        <v>6</v>
      </c>
      <c r="L33" s="11" t="s">
        <v>15</v>
      </c>
      <c r="M33" s="11"/>
      <c r="N33" s="11"/>
      <c r="O33" s="11">
        <v>8.3000000000000007</v>
      </c>
      <c r="P33" s="11" t="s">
        <v>15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</row>
    <row r="34" spans="1:164" s="6" customFormat="1" ht="18.75" x14ac:dyDescent="0.3">
      <c r="A34" s="24" t="s">
        <v>47</v>
      </c>
      <c r="B34" s="15" t="s">
        <v>46</v>
      </c>
      <c r="C34" s="24">
        <f>C30+C31+C32+C33</f>
        <v>155</v>
      </c>
      <c r="D34" s="24" t="s">
        <v>15</v>
      </c>
      <c r="E34" s="25">
        <f>E30+E31+E32+E33</f>
        <v>214.61199999999999</v>
      </c>
      <c r="F34" s="24" t="s">
        <v>15</v>
      </c>
      <c r="G34" s="24">
        <f>G30+G31</f>
        <v>305</v>
      </c>
      <c r="H34" s="24" t="s">
        <v>15</v>
      </c>
      <c r="I34" s="24">
        <f>I30+I31</f>
        <v>78</v>
      </c>
      <c r="J34" s="24" t="s">
        <v>15</v>
      </c>
      <c r="K34" s="24">
        <f>K30+K31+K32+K33</f>
        <v>259</v>
      </c>
      <c r="L34" s="24" t="s">
        <v>15</v>
      </c>
      <c r="M34" s="24">
        <f>M30+M31</f>
        <v>90</v>
      </c>
      <c r="N34" s="24" t="s">
        <v>15</v>
      </c>
      <c r="O34" s="24">
        <f>O30+O31+O32+O33</f>
        <v>121.97</v>
      </c>
      <c r="P34" s="24" t="s">
        <v>15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</row>
    <row r="35" spans="1:164" ht="18.75" x14ac:dyDescent="0.3">
      <c r="A35" s="11"/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</row>
    <row r="36" spans="1:164" ht="18.75" x14ac:dyDescent="0.3">
      <c r="A36" s="11" t="s">
        <v>43</v>
      </c>
      <c r="B36" s="12" t="s">
        <v>44</v>
      </c>
      <c r="C36" s="11">
        <v>4</v>
      </c>
      <c r="D36" s="11"/>
      <c r="E36" s="11">
        <v>4</v>
      </c>
      <c r="F36" s="11"/>
      <c r="G36" s="11">
        <v>11.5</v>
      </c>
      <c r="H36" s="11"/>
      <c r="I36" s="11">
        <v>2.5</v>
      </c>
      <c r="J36" s="11"/>
      <c r="K36" s="11">
        <v>2</v>
      </c>
      <c r="L36" s="11"/>
      <c r="M36" s="11">
        <v>1.5</v>
      </c>
      <c r="N36" s="11"/>
      <c r="O36" s="11">
        <v>8</v>
      </c>
      <c r="P36" s="11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</row>
    <row r="37" spans="1:164" ht="19.5" x14ac:dyDescent="0.35">
      <c r="A37" s="11" t="s">
        <v>45</v>
      </c>
      <c r="B37" s="12" t="s">
        <v>79</v>
      </c>
      <c r="C37" s="11">
        <v>500</v>
      </c>
      <c r="D37" s="11" t="s">
        <v>48</v>
      </c>
      <c r="E37" s="11">
        <v>450</v>
      </c>
      <c r="F37" s="11" t="s">
        <v>48</v>
      </c>
      <c r="G37" s="11">
        <v>350</v>
      </c>
      <c r="H37" s="11" t="s">
        <v>48</v>
      </c>
      <c r="I37" s="11">
        <v>400</v>
      </c>
      <c r="J37" s="11" t="s">
        <v>48</v>
      </c>
      <c r="K37" s="11">
        <v>300</v>
      </c>
      <c r="L37" s="11" t="s">
        <v>48</v>
      </c>
      <c r="M37" s="11">
        <v>300</v>
      </c>
      <c r="N37" s="11" t="s">
        <v>48</v>
      </c>
      <c r="O37" s="11">
        <v>100</v>
      </c>
      <c r="P37" s="11" t="s">
        <v>48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</row>
    <row r="38" spans="1:164" s="7" customFormat="1" ht="19.5" x14ac:dyDescent="0.35">
      <c r="A38" s="26" t="s">
        <v>51</v>
      </c>
      <c r="B38" s="26" t="s">
        <v>80</v>
      </c>
      <c r="C38" s="28">
        <f>(C34*C36)/C37</f>
        <v>1.24</v>
      </c>
      <c r="D38" s="26" t="s">
        <v>52</v>
      </c>
      <c r="E38" s="28">
        <f>(E34*E36)/E37</f>
        <v>1.9076622222222221</v>
      </c>
      <c r="F38" s="26" t="s">
        <v>52</v>
      </c>
      <c r="G38" s="28">
        <f t="shared" ref="G38" si="26">(G34*G36)/G37</f>
        <v>10.021428571428572</v>
      </c>
      <c r="H38" s="26" t="s">
        <v>52</v>
      </c>
      <c r="I38" s="28">
        <f t="shared" ref="I38" si="27">(I34*I36)/I37</f>
        <v>0.48749999999999999</v>
      </c>
      <c r="J38" s="26" t="s">
        <v>52</v>
      </c>
      <c r="K38" s="28">
        <f t="shared" ref="K38" si="28">(K34*K36)/K37</f>
        <v>1.7266666666666666</v>
      </c>
      <c r="L38" s="26" t="s">
        <v>52</v>
      </c>
      <c r="M38" s="28">
        <f t="shared" ref="M38" si="29">(M34*M36)/M37</f>
        <v>0.45</v>
      </c>
      <c r="N38" s="26" t="s">
        <v>52</v>
      </c>
      <c r="O38" s="28">
        <f t="shared" ref="O38" si="30">(O34*O36)/O37</f>
        <v>9.7576000000000001</v>
      </c>
      <c r="P38" s="26" t="s">
        <v>52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</row>
    <row r="39" spans="1:164" ht="18.75" x14ac:dyDescent="0.3">
      <c r="A39" s="2"/>
      <c r="B39" s="3"/>
      <c r="C39" s="3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</row>
    <row r="40" spans="1:164" ht="18.75" x14ac:dyDescent="0.3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</row>
    <row r="41" spans="1:164" ht="18.75" x14ac:dyDescent="0.3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</row>
    <row r="42" spans="1:164" ht="18.75" x14ac:dyDescent="0.3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</row>
    <row r="43" spans="1:164" ht="18.75" x14ac:dyDescent="0.3">
      <c r="A43" s="2" t="s">
        <v>53</v>
      </c>
      <c r="B43" s="3"/>
      <c r="C43" s="2">
        <f>(0.9*0.6*1)*2.7</f>
        <v>1.4580000000000002</v>
      </c>
      <c r="D43" s="2" t="s">
        <v>60</v>
      </c>
      <c r="E43" s="2">
        <v>5</v>
      </c>
      <c r="F43" s="2" t="s">
        <v>61</v>
      </c>
      <c r="G43" s="8">
        <f>C43*E43</f>
        <v>7.2900000000000009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</row>
    <row r="44" spans="1:164" ht="18.75" x14ac:dyDescent="0.3">
      <c r="A44" s="2" t="s">
        <v>54</v>
      </c>
      <c r="B44" s="3"/>
      <c r="C44" s="2"/>
      <c r="D44" s="2"/>
      <c r="E44" s="9">
        <v>0.15</v>
      </c>
      <c r="F44" s="2"/>
      <c r="G44" s="8">
        <f>G43*E44</f>
        <v>1.0935000000000001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</row>
    <row r="45" spans="1:164" s="6" customFormat="1" ht="18.75" x14ac:dyDescent="0.3">
      <c r="A45" s="5" t="s">
        <v>55</v>
      </c>
      <c r="B45" s="4"/>
      <c r="C45" s="5"/>
      <c r="D45" s="5"/>
      <c r="E45" s="5"/>
      <c r="F45" s="5"/>
      <c r="G45" s="10">
        <f>G43+G44</f>
        <v>8.3835000000000015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</row>
    <row r="46" spans="1:164" ht="18.75" x14ac:dyDescent="0.3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</row>
    <row r="47" spans="1:164" ht="18.75" x14ac:dyDescent="0.3">
      <c r="A47" s="2" t="s">
        <v>56</v>
      </c>
      <c r="B47" s="3"/>
      <c r="C47" s="2">
        <v>27.99</v>
      </c>
      <c r="D47" s="2" t="s">
        <v>62</v>
      </c>
      <c r="E47" s="2">
        <f>C79</f>
        <v>227.7</v>
      </c>
      <c r="F47" s="2" t="s">
        <v>52</v>
      </c>
      <c r="G47" s="8">
        <f>(C47/60)*E47</f>
        <v>106.22204999999998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</row>
    <row r="48" spans="1:164" ht="18.75" x14ac:dyDescent="0.3">
      <c r="A48" s="2" t="s">
        <v>57</v>
      </c>
      <c r="B48" s="3"/>
      <c r="C48" s="2">
        <v>44.84</v>
      </c>
      <c r="D48" s="2" t="s">
        <v>62</v>
      </c>
      <c r="E48" s="2">
        <f>C79</f>
        <v>227.7</v>
      </c>
      <c r="F48" s="2" t="s">
        <v>52</v>
      </c>
      <c r="G48" s="8">
        <f>(C48/60)*E48</f>
        <v>170.1678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</row>
    <row r="49" spans="1:164" ht="18.75" x14ac:dyDescent="0.3">
      <c r="A49" s="2" t="s">
        <v>106</v>
      </c>
      <c r="B49" s="3"/>
      <c r="C49" s="2"/>
      <c r="D49" s="2"/>
      <c r="E49" s="9">
        <v>0.8</v>
      </c>
      <c r="F49" s="2"/>
      <c r="G49" s="8">
        <f>E49*G48</f>
        <v>136.13424000000001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</row>
    <row r="50" spans="1:164" s="6" customFormat="1" ht="18.75" x14ac:dyDescent="0.3">
      <c r="A50" s="5" t="s">
        <v>58</v>
      </c>
      <c r="B50" s="4"/>
      <c r="C50" s="5"/>
      <c r="D50" s="5"/>
      <c r="E50" s="5"/>
      <c r="F50" s="5"/>
      <c r="G50" s="10">
        <f>G47+G48+G49</f>
        <v>412.52409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</row>
    <row r="51" spans="1:164" ht="18.75" x14ac:dyDescent="0.3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</row>
    <row r="52" spans="1:164" ht="18.75" x14ac:dyDescent="0.3">
      <c r="A52" s="2" t="s">
        <v>55</v>
      </c>
      <c r="B52" s="3"/>
      <c r="C52" s="2"/>
      <c r="D52" s="2"/>
      <c r="E52" s="2"/>
      <c r="F52" s="2"/>
      <c r="G52" s="8">
        <f>G45</f>
        <v>8.3835000000000015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</row>
    <row r="53" spans="1:164" ht="18.75" x14ac:dyDescent="0.3">
      <c r="A53" s="2" t="s">
        <v>58</v>
      </c>
      <c r="B53" s="3"/>
      <c r="C53" s="2"/>
      <c r="D53" s="2"/>
      <c r="E53" s="2"/>
      <c r="F53" s="2"/>
      <c r="G53" s="8">
        <f>G50</f>
        <v>412.52409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</row>
    <row r="54" spans="1:164" s="6" customFormat="1" ht="18.75" x14ac:dyDescent="0.3">
      <c r="A54" s="34" t="s">
        <v>59</v>
      </c>
      <c r="B54" s="35"/>
      <c r="C54" s="34"/>
      <c r="D54" s="34"/>
      <c r="E54" s="34"/>
      <c r="F54" s="34"/>
      <c r="G54" s="36">
        <f>G52+G53</f>
        <v>420.90759000000003</v>
      </c>
      <c r="H54" s="34"/>
      <c r="I54" s="34"/>
      <c r="J54" s="34"/>
      <c r="K54" s="34"/>
      <c r="L54" s="34"/>
      <c r="M54" s="34"/>
      <c r="N54" s="34"/>
      <c r="O54" s="34"/>
      <c r="P54" s="34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</row>
    <row r="55" spans="1:164" ht="18.75" x14ac:dyDescent="0.3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</row>
    <row r="56" spans="1:164" ht="18.75" x14ac:dyDescent="0.3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</row>
    <row r="57" spans="1:164" ht="18.75" x14ac:dyDescent="0.3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</row>
    <row r="58" spans="1:164" ht="18.75" x14ac:dyDescent="0.3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</row>
    <row r="59" spans="1:164" ht="18.75" x14ac:dyDescent="0.3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</row>
    <row r="60" spans="1:164" ht="18.75" x14ac:dyDescent="0.3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</row>
    <row r="61" spans="1:164" ht="18.75" x14ac:dyDescent="0.3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</row>
    <row r="62" spans="1:164" s="6" customFormat="1" ht="18.75" x14ac:dyDescent="0.3">
      <c r="A62" s="6" t="s">
        <v>96</v>
      </c>
      <c r="B62" s="6" t="s">
        <v>94</v>
      </c>
      <c r="C62" s="5">
        <v>2</v>
      </c>
      <c r="D62" s="5" t="s">
        <v>52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</row>
    <row r="63" spans="1:164" ht="18.75" x14ac:dyDescent="0.3">
      <c r="A63" t="s">
        <v>97</v>
      </c>
      <c r="B63" s="1" t="s">
        <v>95</v>
      </c>
      <c r="C63" s="2">
        <v>45</v>
      </c>
      <c r="D63" s="2" t="s">
        <v>52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</row>
    <row r="64" spans="1:164" s="6" customFormat="1" ht="20.25" x14ac:dyDescent="0.35">
      <c r="A64" s="5" t="s">
        <v>92</v>
      </c>
      <c r="B64" s="4" t="s">
        <v>91</v>
      </c>
      <c r="C64" s="5">
        <f>C62+C63</f>
        <v>47</v>
      </c>
      <c r="D64" s="5" t="s">
        <v>52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</row>
    <row r="65" spans="1:164" ht="18.75" x14ac:dyDescent="0.3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</row>
    <row r="66" spans="1:164" ht="18.75" x14ac:dyDescent="0.3">
      <c r="A66" t="s">
        <v>99</v>
      </c>
      <c r="B66" s="1" t="s">
        <v>98</v>
      </c>
      <c r="C66" s="2">
        <f>C64</f>
        <v>47</v>
      </c>
      <c r="D66" s="2" t="s">
        <v>52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</row>
    <row r="67" spans="1:164" ht="20.25" x14ac:dyDescent="0.35">
      <c r="A67" s="2" t="s">
        <v>112</v>
      </c>
      <c r="B67" s="3" t="s">
        <v>93</v>
      </c>
      <c r="C67" s="2">
        <f>10*(C66/100)</f>
        <v>4.6999999999999993</v>
      </c>
      <c r="D67" s="2" t="s">
        <v>52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</row>
    <row r="68" spans="1:164" s="6" customFormat="1" ht="20.25" x14ac:dyDescent="0.35">
      <c r="A68" s="5" t="s">
        <v>100</v>
      </c>
      <c r="B68" s="4" t="s">
        <v>107</v>
      </c>
      <c r="C68" s="5">
        <f>C66+C67</f>
        <v>51.7</v>
      </c>
      <c r="D68" s="5" t="s">
        <v>52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</row>
    <row r="69" spans="1:164" s="31" customFormat="1" ht="18.75" x14ac:dyDescent="0.3">
      <c r="A69" s="29"/>
      <c r="B69" s="30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</row>
    <row r="70" spans="1:164" ht="18.75" x14ac:dyDescent="0.3">
      <c r="A70" s="2" t="s">
        <v>105</v>
      </c>
      <c r="B70" s="3" t="s">
        <v>102</v>
      </c>
      <c r="C70" s="2">
        <v>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</row>
    <row r="71" spans="1:164" s="6" customFormat="1" ht="20.25" x14ac:dyDescent="0.35">
      <c r="A71" s="5" t="s">
        <v>101</v>
      </c>
      <c r="B71" s="4" t="s">
        <v>108</v>
      </c>
      <c r="C71" s="5">
        <f>C68*C70</f>
        <v>51.7</v>
      </c>
      <c r="D71" s="5" t="s">
        <v>52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</row>
    <row r="72" spans="1:164" ht="18.75" x14ac:dyDescent="0.3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</row>
    <row r="73" spans="1:164" ht="18.75" x14ac:dyDescent="0.3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</row>
    <row r="74" spans="1:164" ht="18.75" x14ac:dyDescent="0.3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</row>
    <row r="75" spans="1:164" ht="20.25" x14ac:dyDescent="0.35">
      <c r="A75" s="2" t="s">
        <v>83</v>
      </c>
      <c r="B75" s="3" t="s">
        <v>82</v>
      </c>
      <c r="C75" s="2">
        <v>160</v>
      </c>
      <c r="D75" s="2" t="s">
        <v>52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</row>
    <row r="76" spans="1:164" ht="20.25" x14ac:dyDescent="0.35">
      <c r="A76" s="2" t="s">
        <v>113</v>
      </c>
      <c r="B76" s="3" t="s">
        <v>109</v>
      </c>
      <c r="C76" s="2">
        <f>10*(C75/100)</f>
        <v>16</v>
      </c>
      <c r="D76" s="2" t="s">
        <v>52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</row>
    <row r="77" spans="1:164" s="6" customFormat="1" ht="20.25" x14ac:dyDescent="0.35">
      <c r="A77" s="5" t="s">
        <v>81</v>
      </c>
      <c r="B77" s="4" t="s">
        <v>110</v>
      </c>
      <c r="C77" s="5">
        <f>C75+C76</f>
        <v>176</v>
      </c>
      <c r="D77" s="5" t="s">
        <v>52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</row>
    <row r="78" spans="1:164" ht="18.75" x14ac:dyDescent="0.3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</row>
    <row r="79" spans="1:164" ht="18.75" x14ac:dyDescent="0.3">
      <c r="A79" s="32" t="s">
        <v>103</v>
      </c>
      <c r="B79" s="33" t="s">
        <v>104</v>
      </c>
      <c r="C79" s="32">
        <f>C71+C77</f>
        <v>227.7</v>
      </c>
      <c r="D79" s="32" t="s">
        <v>52</v>
      </c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</row>
    <row r="80" spans="1:164" ht="18.75" x14ac:dyDescent="0.3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</row>
    <row r="81" spans="1:164" ht="18.75" x14ac:dyDescent="0.3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</row>
    <row r="82" spans="1:164" ht="18.75" x14ac:dyDescent="0.3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</row>
    <row r="83" spans="1:164" ht="18.75" x14ac:dyDescent="0.3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</row>
    <row r="84" spans="1:164" ht="18.75" x14ac:dyDescent="0.3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</row>
    <row r="85" spans="1:164" ht="18.75" x14ac:dyDescent="0.3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</row>
    <row r="86" spans="1:164" ht="18.75" x14ac:dyDescent="0.3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</row>
    <row r="87" spans="1:164" ht="18.75" x14ac:dyDescent="0.3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</row>
    <row r="88" spans="1:164" ht="18.75" x14ac:dyDescent="0.3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</row>
    <row r="89" spans="1:164" ht="18.75" x14ac:dyDescent="0.3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</row>
    <row r="90" spans="1:164" ht="18.75" x14ac:dyDescent="0.3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</row>
    <row r="91" spans="1:164" ht="18.75" x14ac:dyDescent="0.3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</row>
    <row r="92" spans="1:164" ht="18.75" x14ac:dyDescent="0.3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</row>
    <row r="93" spans="1:164" ht="18.75" x14ac:dyDescent="0.3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</row>
    <row r="94" spans="1:164" ht="18.75" x14ac:dyDescent="0.3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</row>
    <row r="95" spans="1:164" ht="18.75" x14ac:dyDescent="0.3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</row>
    <row r="96" spans="1:164" ht="18.75" x14ac:dyDescent="0.3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</row>
    <row r="97" spans="1:164" ht="18.75" x14ac:dyDescent="0.3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</row>
    <row r="98" spans="1:164" ht="18.75" x14ac:dyDescent="0.3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</row>
    <row r="99" spans="1:164" ht="18.75" x14ac:dyDescent="0.3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</row>
    <row r="100" spans="1:164" ht="18.75" x14ac:dyDescent="0.3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</row>
    <row r="101" spans="1:164" ht="18.75" x14ac:dyDescent="0.3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</row>
    <row r="102" spans="1:164" ht="18.75" x14ac:dyDescent="0.3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</row>
    <row r="103" spans="1:164" ht="18.75" x14ac:dyDescent="0.3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</row>
    <row r="104" spans="1:164" ht="18.75" x14ac:dyDescent="0.3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</row>
    <row r="105" spans="1:164" ht="18.75" x14ac:dyDescent="0.3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</row>
    <row r="106" spans="1:164" ht="18.75" x14ac:dyDescent="0.3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</row>
    <row r="107" spans="1:164" ht="18.75" x14ac:dyDescent="0.3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</row>
    <row r="108" spans="1:164" ht="18.75" x14ac:dyDescent="0.3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</row>
    <row r="109" spans="1:164" ht="18.75" x14ac:dyDescent="0.3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</row>
    <row r="110" spans="1:164" ht="18.75" x14ac:dyDescent="0.3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</row>
    <row r="111" spans="1:164" ht="18.75" x14ac:dyDescent="0.3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</row>
    <row r="112" spans="1:164" ht="18.75" x14ac:dyDescent="0.3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</row>
    <row r="113" spans="1:164" ht="18.75" x14ac:dyDescent="0.3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</row>
    <row r="114" spans="1:164" ht="18.75" x14ac:dyDescent="0.3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</row>
    <row r="115" spans="1:164" ht="18.75" x14ac:dyDescent="0.3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</row>
    <row r="116" spans="1:164" ht="18.75" x14ac:dyDescent="0.3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</row>
    <row r="117" spans="1:164" ht="18.75" x14ac:dyDescent="0.3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</row>
    <row r="118" spans="1:164" ht="18.75" x14ac:dyDescent="0.3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</row>
    <row r="119" spans="1:164" ht="18.75" x14ac:dyDescent="0.3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</row>
    <row r="120" spans="1:164" ht="18.75" x14ac:dyDescent="0.3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</row>
    <row r="121" spans="1:164" ht="18.75" x14ac:dyDescent="0.3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</row>
    <row r="122" spans="1:164" ht="18.75" x14ac:dyDescent="0.3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</row>
    <row r="123" spans="1:164" ht="18.75" x14ac:dyDescent="0.3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</row>
    <row r="124" spans="1:164" ht="18.75" x14ac:dyDescent="0.3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</row>
    <row r="125" spans="1:164" ht="18.75" x14ac:dyDescent="0.3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</row>
    <row r="126" spans="1:164" ht="18.75" x14ac:dyDescent="0.3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</row>
    <row r="127" spans="1:164" ht="18.75" x14ac:dyDescent="0.3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</row>
    <row r="128" spans="1:164" ht="18.75" x14ac:dyDescent="0.3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</row>
    <row r="129" spans="1:164" ht="18.75" x14ac:dyDescent="0.3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</row>
    <row r="130" spans="1:164" ht="18.75" x14ac:dyDescent="0.3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</row>
    <row r="131" spans="1:164" ht="18.75" x14ac:dyDescent="0.3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</row>
    <row r="132" spans="1:164" ht="18.75" x14ac:dyDescent="0.3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</row>
    <row r="133" spans="1:164" ht="18.75" x14ac:dyDescent="0.3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</row>
    <row r="134" spans="1:164" ht="18.75" x14ac:dyDescent="0.3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</row>
    <row r="135" spans="1:164" ht="18.75" x14ac:dyDescent="0.3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</row>
    <row r="136" spans="1:164" ht="18.75" x14ac:dyDescent="0.3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</row>
    <row r="137" spans="1:164" ht="18.75" x14ac:dyDescent="0.3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</row>
    <row r="138" spans="1:164" ht="18.75" x14ac:dyDescent="0.3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</row>
    <row r="139" spans="1:164" ht="18.75" x14ac:dyDescent="0.3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</row>
    <row r="140" spans="1:164" ht="18.75" x14ac:dyDescent="0.3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</row>
    <row r="141" spans="1:164" ht="18.75" x14ac:dyDescent="0.3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</row>
    <row r="142" spans="1:164" ht="18.75" x14ac:dyDescent="0.3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</row>
    <row r="143" spans="1:164" ht="18.75" x14ac:dyDescent="0.3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</row>
    <row r="144" spans="1:164" ht="18.75" x14ac:dyDescent="0.3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</row>
    <row r="145" spans="1:164" ht="18.75" x14ac:dyDescent="0.3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</row>
    <row r="146" spans="1:164" ht="18.75" x14ac:dyDescent="0.3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</row>
    <row r="147" spans="1:164" ht="18.75" x14ac:dyDescent="0.3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</row>
    <row r="148" spans="1:164" ht="18.75" x14ac:dyDescent="0.3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</row>
    <row r="149" spans="1:164" ht="18.75" x14ac:dyDescent="0.3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</row>
    <row r="150" spans="1:164" ht="18.75" x14ac:dyDescent="0.3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</row>
    <row r="151" spans="1:164" ht="18.75" x14ac:dyDescent="0.3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</row>
    <row r="152" spans="1:164" ht="18.75" x14ac:dyDescent="0.3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</row>
    <row r="153" spans="1:164" ht="18.75" x14ac:dyDescent="0.3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</row>
    <row r="154" spans="1:164" ht="18.75" x14ac:dyDescent="0.3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</row>
    <row r="155" spans="1:164" ht="18.75" x14ac:dyDescent="0.3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</row>
    <row r="156" spans="1:164" ht="18.75" x14ac:dyDescent="0.3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</row>
    <row r="157" spans="1:164" ht="18.75" x14ac:dyDescent="0.3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</row>
    <row r="158" spans="1:164" ht="18.75" x14ac:dyDescent="0.3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</row>
    <row r="159" spans="1:164" ht="18.75" x14ac:dyDescent="0.3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</row>
    <row r="160" spans="1:164" ht="18.75" x14ac:dyDescent="0.3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</row>
    <row r="161" spans="1:164" ht="18.75" x14ac:dyDescent="0.3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</row>
    <row r="162" spans="1:164" ht="18.75" x14ac:dyDescent="0.3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</row>
    <row r="163" spans="1:164" ht="18.75" x14ac:dyDescent="0.3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</row>
    <row r="164" spans="1:164" ht="18.75" x14ac:dyDescent="0.3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</row>
    <row r="165" spans="1:164" ht="18.75" x14ac:dyDescent="0.3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</row>
    <row r="166" spans="1:164" ht="18.75" x14ac:dyDescent="0.3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</row>
    <row r="167" spans="1:164" ht="18.75" x14ac:dyDescent="0.3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</row>
    <row r="168" spans="1:164" ht="18.75" x14ac:dyDescent="0.3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</row>
    <row r="169" spans="1:164" ht="18.75" x14ac:dyDescent="0.3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</row>
    <row r="170" spans="1:164" ht="18.75" x14ac:dyDescent="0.3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</row>
    <row r="171" spans="1:164" ht="18.75" x14ac:dyDescent="0.3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</row>
    <row r="172" spans="1:164" ht="18.75" x14ac:dyDescent="0.3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</row>
    <row r="173" spans="1:164" ht="18.75" x14ac:dyDescent="0.3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</row>
    <row r="174" spans="1:164" ht="18.75" x14ac:dyDescent="0.3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</row>
    <row r="175" spans="1:164" ht="18.75" x14ac:dyDescent="0.3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</row>
    <row r="176" spans="1:164" ht="18.75" x14ac:dyDescent="0.3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</row>
    <row r="177" spans="1:164" ht="18.75" x14ac:dyDescent="0.3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</row>
    <row r="178" spans="1:164" ht="18.75" x14ac:dyDescent="0.3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</row>
    <row r="179" spans="1:164" ht="18.75" x14ac:dyDescent="0.3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</row>
    <row r="180" spans="1:164" ht="18.75" x14ac:dyDescent="0.3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</row>
    <row r="181" spans="1:164" ht="18.75" x14ac:dyDescent="0.3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</row>
    <row r="182" spans="1:164" ht="18.75" x14ac:dyDescent="0.3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</row>
    <row r="183" spans="1:164" ht="18.75" x14ac:dyDescent="0.3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</row>
    <row r="184" spans="1:164" ht="18.75" x14ac:dyDescent="0.3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</row>
    <row r="185" spans="1:164" ht="18.75" x14ac:dyDescent="0.3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</row>
    <row r="186" spans="1:164" ht="18.75" x14ac:dyDescent="0.3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</row>
    <row r="187" spans="1:164" ht="18.75" x14ac:dyDescent="0.3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</row>
    <row r="188" spans="1:164" ht="18.75" x14ac:dyDescent="0.3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</row>
    <row r="189" spans="1:164" ht="18.75" x14ac:dyDescent="0.3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</row>
    <row r="190" spans="1:164" ht="18.75" x14ac:dyDescent="0.3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</row>
    <row r="191" spans="1:164" ht="18.75" x14ac:dyDescent="0.3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</row>
    <row r="192" spans="1:164" ht="18.75" x14ac:dyDescent="0.3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</row>
    <row r="193" spans="1:164" ht="18.75" x14ac:dyDescent="0.3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</row>
    <row r="194" spans="1:164" ht="18.75" x14ac:dyDescent="0.3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</row>
    <row r="195" spans="1:164" ht="18.75" x14ac:dyDescent="0.3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</row>
    <row r="196" spans="1:164" ht="18.75" x14ac:dyDescent="0.3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</row>
    <row r="197" spans="1:164" ht="18.75" x14ac:dyDescent="0.3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</row>
    <row r="198" spans="1:164" ht="18.75" x14ac:dyDescent="0.3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</row>
    <row r="199" spans="1:164" ht="18.75" x14ac:dyDescent="0.3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</row>
    <row r="200" spans="1:164" ht="18.75" x14ac:dyDescent="0.3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</row>
    <row r="201" spans="1:164" ht="18.75" x14ac:dyDescent="0.3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</row>
    <row r="202" spans="1:164" ht="18.75" x14ac:dyDescent="0.3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</row>
    <row r="203" spans="1:164" ht="18.75" x14ac:dyDescent="0.3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</row>
    <row r="204" spans="1:164" ht="18.75" x14ac:dyDescent="0.3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</row>
    <row r="205" spans="1:164" ht="18.75" x14ac:dyDescent="0.3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</row>
    <row r="206" spans="1:164" ht="18.75" x14ac:dyDescent="0.3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</row>
    <row r="207" spans="1:164" ht="18.75" x14ac:dyDescent="0.3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</row>
    <row r="208" spans="1:164" ht="18.75" x14ac:dyDescent="0.3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</row>
    <row r="209" spans="1:164" ht="18.75" x14ac:dyDescent="0.3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</row>
    <row r="210" spans="1:164" ht="18.75" x14ac:dyDescent="0.3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</row>
    <row r="211" spans="1:164" ht="18.75" x14ac:dyDescent="0.3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</row>
    <row r="212" spans="1:164" ht="18.75" x14ac:dyDescent="0.3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</row>
    <row r="213" spans="1:164" ht="18.75" x14ac:dyDescent="0.3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</row>
    <row r="214" spans="1:164" ht="18.75" x14ac:dyDescent="0.3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</row>
    <row r="215" spans="1:164" ht="18.75" x14ac:dyDescent="0.3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</row>
    <row r="216" spans="1:164" ht="18.75" x14ac:dyDescent="0.3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</row>
    <row r="217" spans="1:164" ht="18.75" x14ac:dyDescent="0.3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</row>
    <row r="218" spans="1:164" ht="18.75" x14ac:dyDescent="0.3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</row>
    <row r="219" spans="1:164" ht="18.75" x14ac:dyDescent="0.3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</row>
    <row r="220" spans="1:164" ht="18.75" x14ac:dyDescent="0.3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</row>
    <row r="221" spans="1:164" ht="18.75" x14ac:dyDescent="0.3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</row>
    <row r="222" spans="1:164" ht="18.75" x14ac:dyDescent="0.3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</row>
    <row r="223" spans="1:164" ht="18.75" x14ac:dyDescent="0.3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</row>
    <row r="224" spans="1:164" ht="18.75" x14ac:dyDescent="0.3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</row>
    <row r="225" spans="1:164" ht="18.75" x14ac:dyDescent="0.3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</row>
    <row r="226" spans="1:164" ht="18.75" x14ac:dyDescent="0.3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</row>
    <row r="227" spans="1:164" ht="18.75" x14ac:dyDescent="0.3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</row>
    <row r="228" spans="1:164" ht="18.75" x14ac:dyDescent="0.3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</row>
    <row r="229" spans="1:164" ht="18.75" x14ac:dyDescent="0.3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</row>
    <row r="230" spans="1:164" ht="18.75" x14ac:dyDescent="0.3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</row>
    <row r="231" spans="1:164" ht="18.75" x14ac:dyDescent="0.3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</row>
    <row r="232" spans="1:164" ht="18.75" x14ac:dyDescent="0.3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</row>
    <row r="233" spans="1:164" ht="18.75" x14ac:dyDescent="0.3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</row>
    <row r="234" spans="1:164" ht="18.75" x14ac:dyDescent="0.3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</row>
    <row r="235" spans="1:164" ht="18.75" x14ac:dyDescent="0.3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</row>
    <row r="236" spans="1:164" ht="18.75" x14ac:dyDescent="0.3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</row>
    <row r="237" spans="1:164" ht="18.75" x14ac:dyDescent="0.3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</row>
    <row r="238" spans="1:164" ht="18.75" x14ac:dyDescent="0.3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</row>
    <row r="239" spans="1:164" ht="18.75" x14ac:dyDescent="0.3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</row>
    <row r="240" spans="1:164" ht="18.75" x14ac:dyDescent="0.3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</row>
    <row r="241" spans="1:164" ht="18.75" x14ac:dyDescent="0.3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</row>
    <row r="242" spans="1:164" ht="18.75" x14ac:dyDescent="0.3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</row>
    <row r="243" spans="1:164" ht="18.75" x14ac:dyDescent="0.3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</row>
    <row r="244" spans="1:164" ht="18.75" x14ac:dyDescent="0.3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</row>
    <row r="245" spans="1:164" ht="18.75" x14ac:dyDescent="0.3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</row>
    <row r="246" spans="1:164" ht="18.75" x14ac:dyDescent="0.3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</row>
    <row r="247" spans="1:164" ht="18.75" x14ac:dyDescent="0.3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</row>
    <row r="248" spans="1:164" ht="18.75" x14ac:dyDescent="0.3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</row>
    <row r="249" spans="1:164" ht="18.75" x14ac:dyDescent="0.3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</row>
    <row r="250" spans="1:164" ht="18.75" x14ac:dyDescent="0.3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</row>
    <row r="251" spans="1:164" ht="18.75" x14ac:dyDescent="0.3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</row>
    <row r="252" spans="1:164" ht="18.75" x14ac:dyDescent="0.3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</row>
    <row r="253" spans="1:164" ht="18.75" x14ac:dyDescent="0.3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</row>
    <row r="254" spans="1:164" ht="18.75" x14ac:dyDescent="0.3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</row>
    <row r="255" spans="1:164" ht="18.75" x14ac:dyDescent="0.3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</row>
    <row r="256" spans="1:164" ht="18.75" x14ac:dyDescent="0.3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</row>
    <row r="257" spans="1:164" ht="18.75" x14ac:dyDescent="0.3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</row>
    <row r="258" spans="1:164" ht="18.75" x14ac:dyDescent="0.3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</row>
    <row r="259" spans="1:164" ht="18.75" x14ac:dyDescent="0.3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</row>
    <row r="260" spans="1:164" ht="18.75" x14ac:dyDescent="0.3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</row>
    <row r="261" spans="1:164" ht="18.75" x14ac:dyDescent="0.3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</row>
    <row r="262" spans="1:164" ht="18.75" x14ac:dyDescent="0.3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</row>
    <row r="263" spans="1:164" ht="18.75" x14ac:dyDescent="0.3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</row>
    <row r="264" spans="1:164" ht="18.75" x14ac:dyDescent="0.3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</row>
    <row r="265" spans="1:164" ht="18.75" x14ac:dyDescent="0.3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</row>
    <row r="266" spans="1:164" ht="18.75" x14ac:dyDescent="0.3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</row>
    <row r="267" spans="1:164" ht="18.75" x14ac:dyDescent="0.3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</row>
    <row r="268" spans="1:164" ht="18.75" x14ac:dyDescent="0.3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</row>
    <row r="269" spans="1:164" ht="18.75" x14ac:dyDescent="0.3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</row>
    <row r="270" spans="1:164" ht="18.75" x14ac:dyDescent="0.3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</row>
    <row r="271" spans="1:164" ht="18.75" x14ac:dyDescent="0.3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</row>
    <row r="272" spans="1:164" ht="18.75" x14ac:dyDescent="0.3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</row>
    <row r="273" spans="1:164" ht="18.75" x14ac:dyDescent="0.3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</row>
    <row r="274" spans="1:164" ht="18.75" x14ac:dyDescent="0.3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</row>
    <row r="275" spans="1:164" ht="18.75" x14ac:dyDescent="0.3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</row>
    <row r="276" spans="1:164" ht="18.75" x14ac:dyDescent="0.3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</row>
    <row r="277" spans="1:164" ht="18.75" x14ac:dyDescent="0.3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</row>
    <row r="278" spans="1:164" ht="18.75" x14ac:dyDescent="0.3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</row>
    <row r="279" spans="1:164" ht="18.75" x14ac:dyDescent="0.3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</row>
    <row r="280" spans="1:164" ht="18.75" x14ac:dyDescent="0.3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</row>
    <row r="281" spans="1:164" ht="18.75" x14ac:dyDescent="0.3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</row>
    <row r="282" spans="1:164" ht="18.75" x14ac:dyDescent="0.3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</row>
    <row r="283" spans="1:164" ht="18.75" x14ac:dyDescent="0.3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</row>
    <row r="284" spans="1:164" ht="18.75" x14ac:dyDescent="0.3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</row>
    <row r="285" spans="1:164" ht="18.75" x14ac:dyDescent="0.3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</row>
    <row r="286" spans="1:164" ht="18.75" x14ac:dyDescent="0.3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</row>
    <row r="287" spans="1:164" ht="18.75" x14ac:dyDescent="0.3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</row>
    <row r="288" spans="1:164" ht="18.75" x14ac:dyDescent="0.3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</row>
    <row r="289" spans="1:164" ht="18.75" x14ac:dyDescent="0.3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</row>
    <row r="290" spans="1:164" ht="18.75" x14ac:dyDescent="0.3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</row>
    <row r="291" spans="1:164" ht="18.75" x14ac:dyDescent="0.3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</row>
    <row r="292" spans="1:164" ht="18.75" x14ac:dyDescent="0.3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</row>
    <row r="293" spans="1:164" ht="18.75" x14ac:dyDescent="0.3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</row>
    <row r="294" spans="1:164" ht="18.75" x14ac:dyDescent="0.3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</row>
    <row r="295" spans="1:164" ht="18.75" x14ac:dyDescent="0.3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</row>
    <row r="296" spans="1:164" ht="18.75" x14ac:dyDescent="0.3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</row>
    <row r="297" spans="1:164" ht="18.75" x14ac:dyDescent="0.3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</row>
    <row r="298" spans="1:164" ht="18.75" x14ac:dyDescent="0.3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</row>
    <row r="299" spans="1:164" ht="18.75" x14ac:dyDescent="0.3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</row>
    <row r="300" spans="1:164" ht="18.75" x14ac:dyDescent="0.3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</row>
    <row r="301" spans="1:164" ht="18.75" x14ac:dyDescent="0.3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</row>
    <row r="302" spans="1:164" ht="18.75" x14ac:dyDescent="0.3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</row>
    <row r="303" spans="1:164" ht="18.75" x14ac:dyDescent="0.3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</row>
    <row r="304" spans="1:164" ht="18.75" x14ac:dyDescent="0.3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</row>
    <row r="305" spans="1:164" ht="18.75" x14ac:dyDescent="0.3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</row>
    <row r="306" spans="1:164" ht="18.75" x14ac:dyDescent="0.3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</row>
    <row r="307" spans="1:164" ht="18.75" x14ac:dyDescent="0.3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</row>
    <row r="308" spans="1:164" ht="18.75" x14ac:dyDescent="0.3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</row>
    <row r="309" spans="1:164" ht="18.75" x14ac:dyDescent="0.3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</row>
    <row r="310" spans="1:164" ht="18.75" x14ac:dyDescent="0.3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</row>
    <row r="311" spans="1:164" ht="18.75" x14ac:dyDescent="0.3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</row>
    <row r="312" spans="1:164" ht="18.75" x14ac:dyDescent="0.3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</row>
    <row r="313" spans="1:164" ht="18.75" x14ac:dyDescent="0.3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</row>
    <row r="314" spans="1:164" ht="18.75" x14ac:dyDescent="0.3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</row>
    <row r="315" spans="1:164" ht="18.75" x14ac:dyDescent="0.3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</row>
    <row r="316" spans="1:164" ht="18.75" x14ac:dyDescent="0.3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</row>
    <row r="317" spans="1:164" ht="18.75" x14ac:dyDescent="0.3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</row>
    <row r="318" spans="1:164" ht="18.75" x14ac:dyDescent="0.3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</row>
    <row r="319" spans="1:164" ht="18.75" x14ac:dyDescent="0.3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</row>
    <row r="320" spans="1:164" ht="18.75" x14ac:dyDescent="0.3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</row>
    <row r="321" spans="1:164" ht="18.75" x14ac:dyDescent="0.3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</row>
    <row r="322" spans="1:164" ht="18.75" x14ac:dyDescent="0.3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</row>
    <row r="323" spans="1:164" ht="18.75" x14ac:dyDescent="0.3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</row>
    <row r="324" spans="1:164" ht="18.75" x14ac:dyDescent="0.3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</row>
    <row r="325" spans="1:164" ht="18.75" x14ac:dyDescent="0.3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</row>
    <row r="326" spans="1:164" ht="18.75" x14ac:dyDescent="0.3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</row>
    <row r="327" spans="1:164" ht="18.75" x14ac:dyDescent="0.3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</row>
    <row r="328" spans="1:164" ht="18.75" x14ac:dyDescent="0.3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</row>
    <row r="329" spans="1:164" ht="18.75" x14ac:dyDescent="0.3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</row>
    <row r="330" spans="1:164" ht="18.75" x14ac:dyDescent="0.3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</row>
    <row r="331" spans="1:164" ht="18.75" x14ac:dyDescent="0.3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</row>
    <row r="332" spans="1:164" ht="18.75" x14ac:dyDescent="0.3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</row>
    <row r="333" spans="1:164" ht="18.75" x14ac:dyDescent="0.3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</row>
    <row r="334" spans="1:164" ht="18.75" x14ac:dyDescent="0.3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</row>
    <row r="335" spans="1:164" ht="18.75" x14ac:dyDescent="0.3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</row>
    <row r="336" spans="1:164" ht="18.75" x14ac:dyDescent="0.3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</row>
    <row r="337" spans="1:164" ht="18.75" x14ac:dyDescent="0.3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</row>
    <row r="338" spans="1:164" ht="18.75" x14ac:dyDescent="0.3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</row>
    <row r="339" spans="1:164" ht="18.75" x14ac:dyDescent="0.3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</row>
    <row r="340" spans="1:164" ht="18.75" x14ac:dyDescent="0.3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</row>
    <row r="341" spans="1:164" ht="18.75" x14ac:dyDescent="0.3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</row>
    <row r="342" spans="1:164" ht="18.75" x14ac:dyDescent="0.3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</row>
    <row r="343" spans="1:164" ht="18.75" x14ac:dyDescent="0.3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</row>
    <row r="344" spans="1:164" ht="18.75" x14ac:dyDescent="0.3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</row>
    <row r="345" spans="1:164" ht="18.75" x14ac:dyDescent="0.3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</row>
    <row r="346" spans="1:164" ht="18.75" x14ac:dyDescent="0.3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</row>
    <row r="347" spans="1:164" ht="18.75" x14ac:dyDescent="0.3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</row>
    <row r="348" spans="1:164" ht="18.75" x14ac:dyDescent="0.3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</row>
    <row r="349" spans="1:164" ht="18.75" x14ac:dyDescent="0.3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</row>
    <row r="350" spans="1:164" ht="18.75" x14ac:dyDescent="0.3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</row>
    <row r="351" spans="1:164" ht="18.75" x14ac:dyDescent="0.3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</row>
    <row r="352" spans="1:164" ht="18.75" x14ac:dyDescent="0.3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</row>
    <row r="353" spans="1:164" ht="18.75" x14ac:dyDescent="0.3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</row>
    <row r="354" spans="1:164" ht="18.75" x14ac:dyDescent="0.3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</row>
    <row r="355" spans="1:164" ht="18.75" x14ac:dyDescent="0.3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</row>
    <row r="356" spans="1:164" ht="18.75" x14ac:dyDescent="0.3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</row>
    <row r="357" spans="1:164" ht="18.75" x14ac:dyDescent="0.3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</row>
    <row r="358" spans="1:164" ht="18.75" x14ac:dyDescent="0.3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</row>
    <row r="359" spans="1:164" ht="18.75" x14ac:dyDescent="0.3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</row>
    <row r="360" spans="1:164" ht="18.75" x14ac:dyDescent="0.3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</row>
    <row r="361" spans="1:164" ht="18.75" x14ac:dyDescent="0.3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</row>
    <row r="362" spans="1:164" ht="18.75" x14ac:dyDescent="0.3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</row>
    <row r="363" spans="1:164" ht="18.75" x14ac:dyDescent="0.3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</row>
    <row r="364" spans="1:164" ht="18.75" x14ac:dyDescent="0.3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</row>
    <row r="365" spans="1:164" ht="18.75" x14ac:dyDescent="0.3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</row>
    <row r="366" spans="1:164" ht="18.75" x14ac:dyDescent="0.3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</row>
    <row r="367" spans="1:164" ht="18.75" x14ac:dyDescent="0.3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</row>
    <row r="368" spans="1:164" ht="18.75" x14ac:dyDescent="0.3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</row>
    <row r="369" spans="1:164" ht="18.75" x14ac:dyDescent="0.3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</row>
    <row r="370" spans="1:164" ht="18.75" x14ac:dyDescent="0.3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</row>
    <row r="371" spans="1:164" ht="18.75" x14ac:dyDescent="0.3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</row>
    <row r="372" spans="1:164" ht="18.75" x14ac:dyDescent="0.3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</row>
    <row r="373" spans="1:164" ht="18.75" x14ac:dyDescent="0.3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</row>
    <row r="374" spans="1:164" ht="18.75" x14ac:dyDescent="0.3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</row>
    <row r="375" spans="1:164" ht="18.75" x14ac:dyDescent="0.3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</row>
    <row r="376" spans="1:164" ht="18.75" x14ac:dyDescent="0.3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</row>
    <row r="377" spans="1:164" ht="18.75" x14ac:dyDescent="0.3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</row>
    <row r="378" spans="1:164" ht="18.75" x14ac:dyDescent="0.3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</row>
    <row r="379" spans="1:164" ht="18.75" x14ac:dyDescent="0.3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</row>
    <row r="380" spans="1:164" ht="18.75" x14ac:dyDescent="0.3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</row>
    <row r="381" spans="1:164" ht="18.75" x14ac:dyDescent="0.3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</row>
    <row r="382" spans="1:164" ht="18.75" x14ac:dyDescent="0.3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</row>
    <row r="383" spans="1:164" ht="18.75" x14ac:dyDescent="0.3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</row>
    <row r="384" spans="1:164" ht="18.75" x14ac:dyDescent="0.3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</row>
    <row r="385" spans="1:164" ht="18.75" x14ac:dyDescent="0.3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</row>
    <row r="386" spans="1:164" ht="18.75" x14ac:dyDescent="0.3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</row>
    <row r="387" spans="1:164" ht="18.75" x14ac:dyDescent="0.3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</row>
    <row r="388" spans="1:164" ht="18.75" x14ac:dyDescent="0.3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</row>
    <row r="389" spans="1:164" ht="18.75" x14ac:dyDescent="0.3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</row>
    <row r="390" spans="1:164" ht="18.75" x14ac:dyDescent="0.3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</row>
    <row r="391" spans="1:164" ht="18.75" x14ac:dyDescent="0.3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</row>
    <row r="392" spans="1:164" ht="18.75" x14ac:dyDescent="0.3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</row>
    <row r="393" spans="1:164" ht="18.75" x14ac:dyDescent="0.3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</row>
    <row r="394" spans="1:164" ht="18.75" x14ac:dyDescent="0.3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</row>
    <row r="395" spans="1:164" ht="18.75" x14ac:dyDescent="0.3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</row>
    <row r="396" spans="1:164" ht="18.75" x14ac:dyDescent="0.3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</row>
    <row r="397" spans="1:164" ht="18.75" x14ac:dyDescent="0.3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</row>
    <row r="398" spans="1:164" ht="18.75" x14ac:dyDescent="0.3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</row>
    <row r="399" spans="1:164" ht="18.75" x14ac:dyDescent="0.3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</row>
    <row r="400" spans="1:164" ht="18.75" x14ac:dyDescent="0.3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</row>
    <row r="401" spans="1:164" ht="18.75" x14ac:dyDescent="0.3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</row>
    <row r="402" spans="1:164" ht="18.75" x14ac:dyDescent="0.3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</row>
    <row r="403" spans="1:164" ht="18.75" x14ac:dyDescent="0.3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</row>
    <row r="404" spans="1:164" ht="18.75" x14ac:dyDescent="0.3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</row>
    <row r="405" spans="1:164" ht="18.75" x14ac:dyDescent="0.3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</row>
    <row r="406" spans="1:164" ht="18.75" x14ac:dyDescent="0.3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</row>
    <row r="407" spans="1:164" ht="18.75" x14ac:dyDescent="0.3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</row>
    <row r="408" spans="1:164" ht="18.75" x14ac:dyDescent="0.3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</row>
    <row r="409" spans="1:164" ht="18.75" x14ac:dyDescent="0.3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</row>
    <row r="410" spans="1:164" ht="18.75" x14ac:dyDescent="0.3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</row>
    <row r="411" spans="1:164" ht="18.75" x14ac:dyDescent="0.3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</row>
    <row r="412" spans="1:164" ht="18.75" x14ac:dyDescent="0.3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</row>
    <row r="413" spans="1:164" ht="18.75" x14ac:dyDescent="0.3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</row>
    <row r="414" spans="1:164" ht="18.75" x14ac:dyDescent="0.3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</row>
    <row r="415" spans="1:164" ht="18.75" x14ac:dyDescent="0.3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</row>
    <row r="416" spans="1:164" ht="18.75" x14ac:dyDescent="0.3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</row>
    <row r="417" spans="1:164" ht="18.75" x14ac:dyDescent="0.3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</row>
    <row r="418" spans="1:164" ht="18.75" x14ac:dyDescent="0.3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</row>
    <row r="419" spans="1:164" ht="18.75" x14ac:dyDescent="0.3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</row>
    <row r="420" spans="1:164" ht="18.75" x14ac:dyDescent="0.3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</row>
    <row r="421" spans="1:164" ht="18.75" x14ac:dyDescent="0.3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</row>
    <row r="422" spans="1:164" ht="18.75" x14ac:dyDescent="0.3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</row>
    <row r="423" spans="1:164" ht="18.75" x14ac:dyDescent="0.3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</row>
    <row r="424" spans="1:164" ht="18.75" x14ac:dyDescent="0.3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</row>
    <row r="425" spans="1:164" ht="18.75" x14ac:dyDescent="0.3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</row>
    <row r="426" spans="1:164" ht="18.75" x14ac:dyDescent="0.3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</row>
    <row r="427" spans="1:164" ht="18.75" x14ac:dyDescent="0.3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</row>
    <row r="428" spans="1:164" ht="18.75" x14ac:dyDescent="0.3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</row>
    <row r="429" spans="1:164" ht="18.75" x14ac:dyDescent="0.3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</row>
    <row r="430" spans="1:164" ht="18.75" x14ac:dyDescent="0.3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</row>
    <row r="431" spans="1:164" ht="18.75" x14ac:dyDescent="0.3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</row>
    <row r="432" spans="1:164" ht="18.75" x14ac:dyDescent="0.3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</row>
    <row r="433" spans="1:164" ht="18.75" x14ac:dyDescent="0.3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</row>
    <row r="434" spans="1:164" ht="18.75" x14ac:dyDescent="0.3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</row>
    <row r="435" spans="1:164" ht="18.75" x14ac:dyDescent="0.3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</row>
    <row r="436" spans="1:164" ht="18.75" x14ac:dyDescent="0.3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</row>
    <row r="437" spans="1:164" ht="18.75" x14ac:dyDescent="0.3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</row>
    <row r="438" spans="1:164" ht="18.75" x14ac:dyDescent="0.3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</row>
    <row r="439" spans="1:164" ht="18.75" x14ac:dyDescent="0.3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</row>
    <row r="440" spans="1:164" ht="18.75" x14ac:dyDescent="0.3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</row>
    <row r="441" spans="1:164" ht="18.75" x14ac:dyDescent="0.3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</row>
    <row r="442" spans="1:164" ht="18.75" x14ac:dyDescent="0.3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</row>
    <row r="443" spans="1:164" ht="18.75" x14ac:dyDescent="0.3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</row>
    <row r="444" spans="1:164" ht="18.75" x14ac:dyDescent="0.3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</row>
    <row r="445" spans="1:164" ht="18.75" x14ac:dyDescent="0.3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</row>
    <row r="446" spans="1:164" ht="18.75" x14ac:dyDescent="0.3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</row>
    <row r="447" spans="1:164" ht="18.75" x14ac:dyDescent="0.3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</row>
    <row r="448" spans="1:164" ht="18.75" x14ac:dyDescent="0.3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</row>
    <row r="449" spans="1:164" ht="18.75" x14ac:dyDescent="0.3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</row>
    <row r="450" spans="1:164" ht="18.75" x14ac:dyDescent="0.3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</row>
    <row r="451" spans="1:164" ht="18.75" x14ac:dyDescent="0.3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</row>
    <row r="452" spans="1:164" ht="18.75" x14ac:dyDescent="0.3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</row>
    <row r="453" spans="1:164" ht="18.75" x14ac:dyDescent="0.3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</row>
    <row r="454" spans="1:164" ht="18.75" x14ac:dyDescent="0.3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</row>
    <row r="455" spans="1:164" ht="18.75" x14ac:dyDescent="0.3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</row>
    <row r="456" spans="1:164" ht="18.75" x14ac:dyDescent="0.3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</row>
    <row r="457" spans="1:164" ht="18.75" x14ac:dyDescent="0.3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</row>
    <row r="458" spans="1:164" ht="18.75" x14ac:dyDescent="0.3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</row>
    <row r="459" spans="1:164" ht="18.75" x14ac:dyDescent="0.3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</row>
    <row r="460" spans="1:164" ht="18.75" x14ac:dyDescent="0.3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</row>
    <row r="461" spans="1:164" ht="18.75" x14ac:dyDescent="0.3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</row>
    <row r="462" spans="1:164" ht="18.75" x14ac:dyDescent="0.3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</row>
    <row r="463" spans="1:164" ht="18.75" x14ac:dyDescent="0.3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</row>
    <row r="464" spans="1:164" ht="18.75" x14ac:dyDescent="0.3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</row>
    <row r="465" spans="1:164" ht="18.75" x14ac:dyDescent="0.3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</row>
    <row r="466" spans="1:164" ht="18.75" x14ac:dyDescent="0.3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</row>
    <row r="467" spans="1:164" ht="18.75" x14ac:dyDescent="0.3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</row>
    <row r="468" spans="1:164" ht="18.75" x14ac:dyDescent="0.3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</row>
    <row r="469" spans="1:164" ht="18.75" x14ac:dyDescent="0.3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</row>
    <row r="470" spans="1:164" ht="18.75" x14ac:dyDescent="0.3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</row>
    <row r="471" spans="1:164" ht="18.75" x14ac:dyDescent="0.3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</row>
    <row r="472" spans="1:164" ht="18.75" x14ac:dyDescent="0.3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</row>
    <row r="473" spans="1:164" ht="18.75" x14ac:dyDescent="0.3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</row>
    <row r="474" spans="1:164" ht="18.75" x14ac:dyDescent="0.3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</row>
    <row r="475" spans="1:164" ht="18.75" x14ac:dyDescent="0.3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</row>
    <row r="476" spans="1:164" ht="18.75" x14ac:dyDescent="0.3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</row>
    <row r="477" spans="1:164" ht="18.75" x14ac:dyDescent="0.3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</row>
    <row r="478" spans="1:164" ht="18.75" x14ac:dyDescent="0.3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</row>
    <row r="479" spans="1:164" ht="18.75" x14ac:dyDescent="0.3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</row>
    <row r="480" spans="1:164" ht="18.75" x14ac:dyDescent="0.3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</row>
    <row r="481" spans="1:164" ht="18.75" x14ac:dyDescent="0.3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</row>
    <row r="482" spans="1:164" ht="18.75" x14ac:dyDescent="0.3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</row>
    <row r="483" spans="1:164" ht="18.75" x14ac:dyDescent="0.3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</row>
    <row r="484" spans="1:164" ht="18.75" x14ac:dyDescent="0.3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</row>
    <row r="485" spans="1:164" ht="18.75" x14ac:dyDescent="0.3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</row>
    <row r="486" spans="1:164" ht="18.75" x14ac:dyDescent="0.3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</row>
    <row r="487" spans="1:164" ht="18.75" x14ac:dyDescent="0.3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</row>
    <row r="488" spans="1:164" ht="18.75" x14ac:dyDescent="0.3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</row>
    <row r="489" spans="1:164" ht="18.75" x14ac:dyDescent="0.3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</row>
    <row r="490" spans="1:164" ht="18.75" x14ac:dyDescent="0.3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</row>
    <row r="491" spans="1:164" ht="18.75" x14ac:dyDescent="0.3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</row>
    <row r="492" spans="1:164" ht="18.75" x14ac:dyDescent="0.3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</row>
    <row r="493" spans="1:164" ht="18.75" x14ac:dyDescent="0.3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</row>
    <row r="494" spans="1:164" ht="18.75" x14ac:dyDescent="0.3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</row>
    <row r="495" spans="1:164" ht="18.75" x14ac:dyDescent="0.3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</row>
    <row r="496" spans="1:164" ht="18.75" x14ac:dyDescent="0.3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</row>
    <row r="497" spans="1:164" ht="18.75" x14ac:dyDescent="0.3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</row>
    <row r="498" spans="1:164" ht="18.75" x14ac:dyDescent="0.3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</row>
    <row r="499" spans="1:164" ht="18.75" x14ac:dyDescent="0.3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</row>
    <row r="500" spans="1:164" ht="18.75" x14ac:dyDescent="0.3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</row>
    <row r="501" spans="1:164" ht="18.75" x14ac:dyDescent="0.3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</row>
    <row r="502" spans="1:164" ht="18.75" x14ac:dyDescent="0.3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</row>
    <row r="503" spans="1:164" ht="18.75" x14ac:dyDescent="0.3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</row>
    <row r="504" spans="1:164" ht="18.75" x14ac:dyDescent="0.3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</row>
    <row r="505" spans="1:164" ht="18.75" x14ac:dyDescent="0.3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</row>
    <row r="506" spans="1:164" ht="18.75" x14ac:dyDescent="0.3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</row>
    <row r="507" spans="1:164" ht="18.75" x14ac:dyDescent="0.3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</row>
    <row r="508" spans="1:164" ht="18.75" x14ac:dyDescent="0.3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</row>
    <row r="509" spans="1:164" ht="18.75" x14ac:dyDescent="0.3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</row>
    <row r="510" spans="1:164" ht="18.75" x14ac:dyDescent="0.3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</row>
    <row r="511" spans="1:164" ht="18.75" x14ac:dyDescent="0.3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</row>
    <row r="512" spans="1:164" ht="18.75" x14ac:dyDescent="0.3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</row>
    <row r="513" spans="1:164" ht="18.75" x14ac:dyDescent="0.3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</row>
    <row r="514" spans="1:164" ht="18.75" x14ac:dyDescent="0.3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</row>
    <row r="515" spans="1:164" ht="18.75" x14ac:dyDescent="0.3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</row>
    <row r="516" spans="1:164" ht="18.75" x14ac:dyDescent="0.3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</row>
    <row r="517" spans="1:164" ht="18.75" x14ac:dyDescent="0.3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</row>
    <row r="518" spans="1:164" ht="18.75" x14ac:dyDescent="0.3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</row>
    <row r="519" spans="1:164" ht="18.75" x14ac:dyDescent="0.3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</row>
    <row r="520" spans="1:164" ht="18.75" x14ac:dyDescent="0.3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</row>
    <row r="521" spans="1:164" ht="18.75" x14ac:dyDescent="0.3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</row>
    <row r="522" spans="1:164" ht="18.75" x14ac:dyDescent="0.3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</row>
    <row r="523" spans="1:164" ht="18.75" x14ac:dyDescent="0.3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</row>
    <row r="524" spans="1:164" ht="18.75" x14ac:dyDescent="0.3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</row>
    <row r="525" spans="1:164" ht="18.75" x14ac:dyDescent="0.3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</row>
    <row r="526" spans="1:164" ht="18.75" x14ac:dyDescent="0.3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</row>
    <row r="527" spans="1:164" ht="18.75" x14ac:dyDescent="0.3">
      <c r="A527" s="2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</row>
    <row r="528" spans="1:164" ht="18.75" x14ac:dyDescent="0.3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</row>
    <row r="529" spans="1:164" ht="18.75" x14ac:dyDescent="0.3">
      <c r="A529" s="2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</row>
    <row r="530" spans="1:164" ht="18.75" x14ac:dyDescent="0.3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</row>
    <row r="531" spans="1:164" ht="18.75" x14ac:dyDescent="0.3">
      <c r="A531" s="2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</row>
    <row r="532" spans="1:164" ht="18.75" x14ac:dyDescent="0.3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</row>
    <row r="533" spans="1:164" ht="18.75" x14ac:dyDescent="0.3">
      <c r="A533" s="2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</row>
    <row r="534" spans="1:164" ht="18.75" x14ac:dyDescent="0.3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</row>
    <row r="535" spans="1:164" ht="18.75" x14ac:dyDescent="0.3">
      <c r="A535" s="2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</row>
    <row r="536" spans="1:164" ht="18.75" x14ac:dyDescent="0.3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</row>
    <row r="537" spans="1:164" ht="18.75" x14ac:dyDescent="0.3">
      <c r="A537" s="2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</row>
    <row r="538" spans="1:164" ht="18.75" x14ac:dyDescent="0.3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</row>
    <row r="539" spans="1:164" ht="18.75" x14ac:dyDescent="0.3">
      <c r="A539" s="2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</row>
    <row r="540" spans="1:164" ht="18.75" x14ac:dyDescent="0.3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</row>
    <row r="541" spans="1:164" ht="18.75" x14ac:dyDescent="0.3">
      <c r="A541" s="2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</row>
    <row r="542" spans="1:164" ht="18.75" x14ac:dyDescent="0.3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</row>
    <row r="543" spans="1:164" ht="18.75" x14ac:dyDescent="0.3">
      <c r="A543" s="2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</row>
    <row r="544" spans="1:164" ht="18.75" x14ac:dyDescent="0.3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</row>
    <row r="545" spans="1:164" ht="18.75" x14ac:dyDescent="0.3">
      <c r="A545" s="2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</row>
    <row r="546" spans="1:164" ht="18.75" x14ac:dyDescent="0.3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</row>
    <row r="547" spans="1:164" ht="18.75" x14ac:dyDescent="0.3">
      <c r="A547" s="2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</row>
    <row r="548" spans="1:164" ht="18.75" x14ac:dyDescent="0.3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</row>
    <row r="549" spans="1:164" ht="18.75" x14ac:dyDescent="0.3">
      <c r="A549" s="2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</row>
    <row r="550" spans="1:164" ht="18.75" x14ac:dyDescent="0.3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</row>
    <row r="551" spans="1:164" ht="18.75" x14ac:dyDescent="0.3">
      <c r="A551" s="2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</row>
    <row r="552" spans="1:164" ht="18.75" x14ac:dyDescent="0.3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</row>
    <row r="553" spans="1:164" ht="18.75" x14ac:dyDescent="0.3">
      <c r="A553" s="2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</row>
    <row r="554" spans="1:164" ht="18.75" x14ac:dyDescent="0.3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</row>
    <row r="555" spans="1:164" ht="18.75" x14ac:dyDescent="0.3">
      <c r="A555" s="2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</row>
    <row r="556" spans="1:164" ht="18.75" x14ac:dyDescent="0.3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</row>
    <row r="557" spans="1:164" ht="18.75" x14ac:dyDescent="0.3">
      <c r="A557" s="2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</row>
    <row r="558" spans="1:164" ht="18.75" x14ac:dyDescent="0.3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</row>
    <row r="559" spans="1:164" ht="18.75" x14ac:dyDescent="0.3">
      <c r="A559" s="2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</row>
    <row r="560" spans="1:164" ht="18.75" x14ac:dyDescent="0.3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</row>
    <row r="561" spans="1:164" ht="18.75" x14ac:dyDescent="0.3">
      <c r="A561" s="2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</row>
    <row r="562" spans="1:164" ht="18.75" x14ac:dyDescent="0.3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</row>
    <row r="563" spans="1:164" ht="18.75" x14ac:dyDescent="0.3">
      <c r="A563" s="2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</row>
    <row r="564" spans="1:164" ht="18.75" x14ac:dyDescent="0.3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</row>
    <row r="565" spans="1:164" ht="18.75" x14ac:dyDescent="0.3">
      <c r="A565" s="2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</row>
    <row r="566" spans="1:164" ht="18.75" x14ac:dyDescent="0.3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</row>
    <row r="567" spans="1:164" ht="18.75" x14ac:dyDescent="0.3">
      <c r="A567" s="2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</row>
    <row r="568" spans="1:164" ht="18.75" x14ac:dyDescent="0.3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</row>
    <row r="569" spans="1:164" ht="18.75" x14ac:dyDescent="0.3">
      <c r="A569" s="2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</row>
    <row r="570" spans="1:164" ht="18.75" x14ac:dyDescent="0.3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</row>
    <row r="571" spans="1:164" ht="18.75" x14ac:dyDescent="0.3">
      <c r="A571" s="2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</row>
    <row r="572" spans="1:164" ht="18.75" x14ac:dyDescent="0.3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</row>
    <row r="573" spans="1:164" ht="18.75" x14ac:dyDescent="0.3">
      <c r="A573" s="2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</row>
    <row r="574" spans="1:164" ht="18.75" x14ac:dyDescent="0.3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</row>
    <row r="575" spans="1:164" ht="18.75" x14ac:dyDescent="0.3">
      <c r="A575" s="2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</row>
    <row r="576" spans="1:164" ht="18.75" x14ac:dyDescent="0.3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</row>
    <row r="577" spans="1:164" ht="18.75" x14ac:dyDescent="0.3">
      <c r="A577" s="2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</row>
    <row r="578" spans="1:164" ht="18.75" x14ac:dyDescent="0.3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</row>
    <row r="579" spans="1:164" ht="18.75" x14ac:dyDescent="0.3">
      <c r="A579" s="2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</row>
    <row r="580" spans="1:164" ht="18.75" x14ac:dyDescent="0.3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</row>
    <row r="581" spans="1:164" ht="18.75" x14ac:dyDescent="0.3">
      <c r="A581" s="2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</row>
    <row r="582" spans="1:164" ht="18.75" x14ac:dyDescent="0.3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</row>
    <row r="583" spans="1:164" ht="18.75" x14ac:dyDescent="0.3">
      <c r="A583" s="2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</row>
    <row r="584" spans="1:164" ht="18.75" x14ac:dyDescent="0.3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</row>
    <row r="585" spans="1:164" ht="18.75" x14ac:dyDescent="0.3">
      <c r="A585" s="2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</row>
    <row r="586" spans="1:164" ht="18.75" x14ac:dyDescent="0.3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</row>
    <row r="587" spans="1:164" ht="18.75" x14ac:dyDescent="0.3">
      <c r="A587" s="2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</row>
    <row r="588" spans="1:164" ht="18.75" x14ac:dyDescent="0.3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</row>
    <row r="589" spans="1:164" ht="18.75" x14ac:dyDescent="0.3">
      <c r="A589" s="2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</row>
    <row r="590" spans="1:164" ht="18.75" x14ac:dyDescent="0.3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</row>
    <row r="591" spans="1:164" ht="18.75" x14ac:dyDescent="0.3">
      <c r="A591" s="2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</row>
    <row r="592" spans="1:164" ht="18.75" x14ac:dyDescent="0.3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</row>
    <row r="593" spans="1:164" ht="18.75" x14ac:dyDescent="0.3">
      <c r="A593" s="2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</row>
    <row r="594" spans="1:164" ht="18.75" x14ac:dyDescent="0.3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</row>
    <row r="595" spans="1:164" ht="18.75" x14ac:dyDescent="0.3">
      <c r="A595" s="2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</row>
    <row r="596" spans="1:164" ht="18.75" x14ac:dyDescent="0.3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</row>
    <row r="597" spans="1:164" ht="18.75" x14ac:dyDescent="0.3">
      <c r="A597" s="2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</row>
    <row r="598" spans="1:164" ht="18.75" x14ac:dyDescent="0.3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</row>
    <row r="599" spans="1:164" ht="18.75" x14ac:dyDescent="0.3">
      <c r="A599" s="2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</row>
    <row r="600" spans="1:164" ht="18.75" x14ac:dyDescent="0.3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</row>
    <row r="601" spans="1:164" ht="18.75" x14ac:dyDescent="0.3">
      <c r="A601" s="2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</row>
    <row r="602" spans="1:164" ht="18.75" x14ac:dyDescent="0.3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</row>
    <row r="603" spans="1:164" ht="18.75" x14ac:dyDescent="0.3">
      <c r="A603" s="2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</row>
    <row r="604" spans="1:164" ht="18.75" x14ac:dyDescent="0.3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</row>
    <row r="605" spans="1:164" ht="18.75" x14ac:dyDescent="0.3">
      <c r="A605" s="2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</row>
    <row r="606" spans="1:164" ht="18.75" x14ac:dyDescent="0.3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</row>
    <row r="607" spans="1:164" ht="18.75" x14ac:dyDescent="0.3">
      <c r="A607" s="2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</row>
    <row r="608" spans="1:164" ht="18.75" x14ac:dyDescent="0.3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</row>
    <row r="609" spans="1:164" ht="18.75" x14ac:dyDescent="0.3">
      <c r="A609" s="2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</row>
    <row r="610" spans="1:164" ht="18.75" x14ac:dyDescent="0.3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</row>
    <row r="611" spans="1:164" ht="18.75" x14ac:dyDescent="0.3">
      <c r="A611" s="2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</row>
    <row r="612" spans="1:164" ht="18.75" x14ac:dyDescent="0.3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</row>
    <row r="613" spans="1:164" ht="18.75" x14ac:dyDescent="0.3">
      <c r="A613" s="2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</row>
    <row r="614" spans="1:164" ht="18.75" x14ac:dyDescent="0.3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</row>
    <row r="615" spans="1:164" ht="18.75" x14ac:dyDescent="0.3">
      <c r="A615" s="2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</row>
    <row r="616" spans="1:164" ht="18.75" x14ac:dyDescent="0.3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</row>
    <row r="617" spans="1:164" ht="18.75" x14ac:dyDescent="0.3">
      <c r="A617" s="2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</row>
    <row r="618" spans="1:164" ht="18.75" x14ac:dyDescent="0.3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</row>
    <row r="619" spans="1:164" ht="18.75" x14ac:dyDescent="0.3">
      <c r="A619" s="2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</row>
    <row r="620" spans="1:164" ht="18.75" x14ac:dyDescent="0.3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</row>
    <row r="621" spans="1:164" ht="18.75" x14ac:dyDescent="0.3">
      <c r="A621" s="2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</row>
    <row r="622" spans="1:164" ht="18.75" x14ac:dyDescent="0.3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</row>
    <row r="623" spans="1:164" ht="18.75" x14ac:dyDescent="0.3">
      <c r="A623" s="2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</row>
    <row r="624" spans="1:164" ht="18.75" x14ac:dyDescent="0.3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</row>
    <row r="625" spans="1:164" ht="18.75" x14ac:dyDescent="0.3">
      <c r="A625" s="2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</row>
    <row r="626" spans="1:164" ht="18.75" x14ac:dyDescent="0.3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</row>
    <row r="627" spans="1:164" ht="18.75" x14ac:dyDescent="0.3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</row>
    <row r="628" spans="1:164" ht="18.75" x14ac:dyDescent="0.3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</row>
    <row r="629" spans="1:164" ht="18.75" x14ac:dyDescent="0.3">
      <c r="A629" s="2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</row>
    <row r="630" spans="1:164" ht="18.75" x14ac:dyDescent="0.3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</row>
    <row r="631" spans="1:164" ht="18.75" x14ac:dyDescent="0.3">
      <c r="A631" s="2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</row>
    <row r="632" spans="1:164" ht="18.75" x14ac:dyDescent="0.3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</row>
    <row r="633" spans="1:164" ht="18.75" x14ac:dyDescent="0.3">
      <c r="A633" s="2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</row>
    <row r="634" spans="1:164" ht="18.75" x14ac:dyDescent="0.3">
      <c r="A634" s="2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</row>
    <row r="635" spans="1:164" ht="18.75" x14ac:dyDescent="0.3">
      <c r="A635" s="2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</row>
    <row r="636" spans="1:164" ht="18.75" x14ac:dyDescent="0.3">
      <c r="A636" s="2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</row>
    <row r="637" spans="1:164" ht="18.75" x14ac:dyDescent="0.3">
      <c r="A637" s="2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</row>
    <row r="638" spans="1:164" ht="18.75" x14ac:dyDescent="0.3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</row>
    <row r="639" spans="1:164" ht="18.75" x14ac:dyDescent="0.3">
      <c r="A639" s="2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</row>
    <row r="640" spans="1:164" ht="18.75" x14ac:dyDescent="0.3">
      <c r="A640" s="2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</row>
    <row r="641" spans="1:164" ht="18.75" x14ac:dyDescent="0.3">
      <c r="A641" s="2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</row>
    <row r="642" spans="1:164" ht="18.75" x14ac:dyDescent="0.3">
      <c r="A642" s="2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</row>
    <row r="643" spans="1:164" ht="18.75" x14ac:dyDescent="0.3">
      <c r="A643" s="2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</row>
    <row r="644" spans="1:164" ht="18.75" x14ac:dyDescent="0.3">
      <c r="A644" s="2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</row>
    <row r="645" spans="1:164" ht="18.75" x14ac:dyDescent="0.3">
      <c r="A645" s="2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</row>
    <row r="646" spans="1:164" ht="18.75" x14ac:dyDescent="0.3">
      <c r="A646" s="2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</row>
    <row r="647" spans="1:164" ht="18.75" x14ac:dyDescent="0.3">
      <c r="A647" s="2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</row>
    <row r="648" spans="1:164" ht="18.75" x14ac:dyDescent="0.3">
      <c r="A648" s="2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</row>
    <row r="649" spans="1:164" ht="18.75" x14ac:dyDescent="0.3">
      <c r="A649" s="2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</row>
    <row r="650" spans="1:164" ht="18.75" x14ac:dyDescent="0.3">
      <c r="A650" s="2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</row>
    <row r="651" spans="1:164" ht="18.75" x14ac:dyDescent="0.3">
      <c r="A651" s="2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</row>
    <row r="652" spans="1:164" ht="18.75" x14ac:dyDescent="0.3">
      <c r="A652" s="2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</row>
    <row r="653" spans="1:164" ht="18.75" x14ac:dyDescent="0.3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</row>
    <row r="654" spans="1:164" ht="18.75" x14ac:dyDescent="0.3">
      <c r="A654" s="2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</row>
    <row r="655" spans="1:164" ht="18.75" x14ac:dyDescent="0.3">
      <c r="A655" s="2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</row>
    <row r="656" spans="1:164" ht="18.75" x14ac:dyDescent="0.3">
      <c r="A656" s="2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</row>
    <row r="657" spans="1:164" ht="18.75" x14ac:dyDescent="0.3">
      <c r="A657" s="2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</row>
    <row r="658" spans="1:164" ht="18.75" x14ac:dyDescent="0.3">
      <c r="A658" s="2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</row>
    <row r="659" spans="1:164" ht="18.75" x14ac:dyDescent="0.3">
      <c r="A659" s="2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</row>
    <row r="660" spans="1:164" ht="18.75" x14ac:dyDescent="0.3">
      <c r="A660" s="2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</row>
    <row r="661" spans="1:164" ht="18.75" x14ac:dyDescent="0.3">
      <c r="A661" s="2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</row>
    <row r="662" spans="1:164" ht="18.75" x14ac:dyDescent="0.3">
      <c r="A662" s="2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</row>
    <row r="663" spans="1:164" ht="18.75" x14ac:dyDescent="0.3">
      <c r="A663" s="2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</row>
    <row r="664" spans="1:164" ht="18.75" x14ac:dyDescent="0.3">
      <c r="A664" s="2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</row>
    <row r="665" spans="1:164" ht="18.75" x14ac:dyDescent="0.3">
      <c r="A665" s="2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</row>
    <row r="666" spans="1:164" ht="18.75" x14ac:dyDescent="0.3">
      <c r="A666" s="2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</row>
    <row r="667" spans="1:164" ht="18.75" x14ac:dyDescent="0.3">
      <c r="A667" s="2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</row>
    <row r="668" spans="1:164" ht="18.75" x14ac:dyDescent="0.3">
      <c r="A668" s="2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</row>
    <row r="669" spans="1:164" ht="18.75" x14ac:dyDescent="0.3">
      <c r="A669" s="2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</row>
    <row r="670" spans="1:164" ht="18.75" x14ac:dyDescent="0.3">
      <c r="A670" s="2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</row>
    <row r="671" spans="1:164" ht="18.75" x14ac:dyDescent="0.3">
      <c r="A671" s="2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</row>
    <row r="672" spans="1:164" ht="18.75" x14ac:dyDescent="0.3">
      <c r="A672" s="2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</row>
    <row r="673" spans="1:164" ht="18.75" x14ac:dyDescent="0.3">
      <c r="A673" s="2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</row>
    <row r="674" spans="1:164" ht="18.75" x14ac:dyDescent="0.3">
      <c r="A674" s="2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</row>
    <row r="675" spans="1:164" ht="18.75" x14ac:dyDescent="0.3">
      <c r="A675" s="2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</row>
    <row r="676" spans="1:164" ht="18.75" x14ac:dyDescent="0.3">
      <c r="A676" s="2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</row>
    <row r="677" spans="1:164" ht="18.75" x14ac:dyDescent="0.3">
      <c r="A677" s="2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</row>
    <row r="678" spans="1:164" ht="18.75" x14ac:dyDescent="0.3">
      <c r="A678" s="2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</row>
    <row r="679" spans="1:164" ht="18.75" x14ac:dyDescent="0.3">
      <c r="A679" s="2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</row>
    <row r="680" spans="1:164" ht="18.75" x14ac:dyDescent="0.3">
      <c r="A680" s="2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</row>
    <row r="681" spans="1:164" ht="18.75" x14ac:dyDescent="0.3">
      <c r="A681" s="2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</row>
    <row r="682" spans="1:164" ht="18.75" x14ac:dyDescent="0.3">
      <c r="A682" s="2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</row>
    <row r="683" spans="1:164" ht="18.75" x14ac:dyDescent="0.3">
      <c r="A683" s="2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</row>
    <row r="684" spans="1:164" ht="18.75" x14ac:dyDescent="0.3">
      <c r="A684" s="2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</row>
    <row r="685" spans="1:164" ht="18.75" x14ac:dyDescent="0.3">
      <c r="A685" s="2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</row>
    <row r="686" spans="1:164" ht="18.75" x14ac:dyDescent="0.3">
      <c r="A686" s="2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</row>
    <row r="687" spans="1:164" ht="18.75" x14ac:dyDescent="0.3">
      <c r="A687" s="2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</row>
    <row r="688" spans="1:164" ht="18.75" x14ac:dyDescent="0.3">
      <c r="A688" s="2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</row>
    <row r="689" spans="1:164" ht="18.75" x14ac:dyDescent="0.3">
      <c r="A689" s="2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</row>
    <row r="690" spans="1:164" ht="18.75" x14ac:dyDescent="0.3">
      <c r="A690" s="2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</row>
    <row r="691" spans="1:164" ht="18.75" x14ac:dyDescent="0.3">
      <c r="A691" s="2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</row>
    <row r="692" spans="1:164" ht="18.75" x14ac:dyDescent="0.3">
      <c r="A692" s="2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</row>
    <row r="693" spans="1:164" ht="18.75" x14ac:dyDescent="0.3">
      <c r="A693" s="2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</row>
    <row r="694" spans="1:164" ht="18.75" x14ac:dyDescent="0.3">
      <c r="A694" s="2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</row>
    <row r="695" spans="1:164" ht="18.75" x14ac:dyDescent="0.3">
      <c r="A695" s="2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</row>
    <row r="696" spans="1:164" ht="18.75" x14ac:dyDescent="0.3">
      <c r="A696" s="2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</row>
    <row r="697" spans="1:164" ht="18.75" x14ac:dyDescent="0.3">
      <c r="A697" s="2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</row>
    <row r="698" spans="1:164" ht="18.75" x14ac:dyDescent="0.3">
      <c r="A698" s="2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  <c r="FE698" s="2"/>
      <c r="FF698" s="2"/>
      <c r="FG698" s="2"/>
      <c r="FH698" s="2"/>
    </row>
    <row r="699" spans="1:164" ht="18.75" x14ac:dyDescent="0.3">
      <c r="A699" s="2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  <c r="FE699" s="2"/>
      <c r="FF699" s="2"/>
      <c r="FG699" s="2"/>
      <c r="FH699" s="2"/>
    </row>
    <row r="700" spans="1:164" ht="18.75" x14ac:dyDescent="0.3">
      <c r="A700" s="2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  <c r="FE700" s="2"/>
      <c r="FF700" s="2"/>
      <c r="FG700" s="2"/>
      <c r="FH700" s="2"/>
    </row>
    <row r="701" spans="1:164" ht="18.75" x14ac:dyDescent="0.3">
      <c r="A701" s="2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  <c r="FE701" s="2"/>
      <c r="FF701" s="2"/>
      <c r="FG701" s="2"/>
      <c r="FH701" s="2"/>
    </row>
    <row r="702" spans="1:164" ht="18.75" x14ac:dyDescent="0.3">
      <c r="A702" s="2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  <c r="FE702" s="2"/>
      <c r="FF702" s="2"/>
      <c r="FG702" s="2"/>
      <c r="FH702" s="2"/>
    </row>
    <row r="703" spans="1:164" ht="18.75" x14ac:dyDescent="0.3">
      <c r="A703" s="2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  <c r="FE703" s="2"/>
      <c r="FF703" s="2"/>
      <c r="FG703" s="2"/>
      <c r="FH703" s="2"/>
    </row>
    <row r="704" spans="1:164" ht="18.75" x14ac:dyDescent="0.3">
      <c r="A704" s="2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  <c r="FE704" s="2"/>
      <c r="FF704" s="2"/>
      <c r="FG704" s="2"/>
      <c r="FH704" s="2"/>
    </row>
    <row r="705" spans="1:164" ht="18.75" x14ac:dyDescent="0.3">
      <c r="A705" s="2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  <c r="FE705" s="2"/>
      <c r="FF705" s="2"/>
      <c r="FG705" s="2"/>
      <c r="FH705" s="2"/>
    </row>
    <row r="706" spans="1:164" ht="18.75" x14ac:dyDescent="0.3">
      <c r="A706" s="2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  <c r="FE706" s="2"/>
      <c r="FF706" s="2"/>
      <c r="FG706" s="2"/>
      <c r="FH706" s="2"/>
    </row>
    <row r="707" spans="1:164" ht="18.75" x14ac:dyDescent="0.3">
      <c r="A707" s="2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  <c r="FE707" s="2"/>
      <c r="FF707" s="2"/>
      <c r="FG707" s="2"/>
      <c r="FH707" s="2"/>
    </row>
    <row r="708" spans="1:164" ht="18.75" x14ac:dyDescent="0.3">
      <c r="A708" s="2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  <c r="FE708" s="2"/>
      <c r="FF708" s="2"/>
      <c r="FG708" s="2"/>
      <c r="FH708" s="2"/>
    </row>
    <row r="709" spans="1:164" ht="18.75" x14ac:dyDescent="0.3">
      <c r="A709" s="2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  <c r="FE709" s="2"/>
      <c r="FF709" s="2"/>
      <c r="FG709" s="2"/>
      <c r="FH709" s="2"/>
    </row>
    <row r="710" spans="1:164" ht="18.75" x14ac:dyDescent="0.3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  <c r="FE710" s="2"/>
      <c r="FF710" s="2"/>
      <c r="FG710" s="2"/>
      <c r="FH710" s="2"/>
    </row>
    <row r="711" spans="1:164" ht="18.75" x14ac:dyDescent="0.3">
      <c r="A711" s="2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  <c r="FE711" s="2"/>
      <c r="FF711" s="2"/>
      <c r="FG711" s="2"/>
      <c r="FH711" s="2"/>
    </row>
    <row r="712" spans="1:164" ht="18.75" x14ac:dyDescent="0.3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  <c r="FE712" s="2"/>
      <c r="FF712" s="2"/>
      <c r="FG712" s="2"/>
      <c r="FH712" s="2"/>
    </row>
    <row r="713" spans="1:164" ht="18.75" x14ac:dyDescent="0.3">
      <c r="A713" s="2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  <c r="FE713" s="2"/>
      <c r="FF713" s="2"/>
      <c r="FG713" s="2"/>
      <c r="FH713" s="2"/>
    </row>
    <row r="714" spans="1:164" ht="18.75" x14ac:dyDescent="0.3">
      <c r="A714" s="2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  <c r="FE714" s="2"/>
      <c r="FF714" s="2"/>
      <c r="FG714" s="2"/>
      <c r="FH714" s="2"/>
    </row>
    <row r="715" spans="1:164" ht="18.75" x14ac:dyDescent="0.3">
      <c r="A715" s="2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  <c r="FE715" s="2"/>
      <c r="FF715" s="2"/>
      <c r="FG715" s="2"/>
      <c r="FH715" s="2"/>
    </row>
    <row r="716" spans="1:164" ht="18.75" x14ac:dyDescent="0.3">
      <c r="A716" s="2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  <c r="FE716" s="2"/>
      <c r="FF716" s="2"/>
      <c r="FG716" s="2"/>
      <c r="FH716" s="2"/>
    </row>
    <row r="717" spans="1:164" ht="18.75" x14ac:dyDescent="0.3">
      <c r="A717" s="2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  <c r="FE717" s="2"/>
      <c r="FF717" s="2"/>
      <c r="FG717" s="2"/>
      <c r="FH717" s="2"/>
    </row>
    <row r="718" spans="1:164" ht="18.75" x14ac:dyDescent="0.3">
      <c r="A718" s="2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  <c r="FE718" s="2"/>
      <c r="FF718" s="2"/>
      <c r="FG718" s="2"/>
      <c r="FH718" s="2"/>
    </row>
    <row r="719" spans="1:164" ht="18.75" x14ac:dyDescent="0.3">
      <c r="A719" s="2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  <c r="FE719" s="2"/>
      <c r="FF719" s="2"/>
      <c r="FG719" s="2"/>
      <c r="FH719" s="2"/>
    </row>
    <row r="720" spans="1:164" ht="18.75" x14ac:dyDescent="0.3">
      <c r="A720" s="2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  <c r="FE720" s="2"/>
      <c r="FF720" s="2"/>
      <c r="FG720" s="2"/>
      <c r="FH720" s="2"/>
    </row>
    <row r="721" spans="1:164" ht="18.75" x14ac:dyDescent="0.3">
      <c r="A721" s="2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  <c r="FE721" s="2"/>
      <c r="FF721" s="2"/>
      <c r="FG721" s="2"/>
      <c r="FH721" s="2"/>
    </row>
    <row r="722" spans="1:164" ht="18.75" x14ac:dyDescent="0.3">
      <c r="A722" s="2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  <c r="FE722" s="2"/>
      <c r="FF722" s="2"/>
      <c r="FG722" s="2"/>
      <c r="FH722" s="2"/>
    </row>
    <row r="723" spans="1:164" ht="18.75" x14ac:dyDescent="0.3">
      <c r="A723" s="2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  <c r="FE723" s="2"/>
      <c r="FF723" s="2"/>
      <c r="FG723" s="2"/>
      <c r="FH723" s="2"/>
    </row>
    <row r="724" spans="1:164" ht="18.75" x14ac:dyDescent="0.3">
      <c r="A724" s="2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  <c r="FE724" s="2"/>
      <c r="FF724" s="2"/>
      <c r="FG724" s="2"/>
      <c r="FH724" s="2"/>
    </row>
    <row r="725" spans="1:164" ht="18.75" x14ac:dyDescent="0.3">
      <c r="A725" s="2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  <c r="FE725" s="2"/>
      <c r="FF725" s="2"/>
      <c r="FG725" s="2"/>
      <c r="FH725" s="2"/>
    </row>
    <row r="726" spans="1:164" ht="18.75" x14ac:dyDescent="0.3">
      <c r="A726" s="2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  <c r="FE726" s="2"/>
      <c r="FF726" s="2"/>
      <c r="FG726" s="2"/>
      <c r="FH726" s="2"/>
    </row>
    <row r="727" spans="1:164" ht="18.75" x14ac:dyDescent="0.3">
      <c r="A727" s="2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  <c r="FE727" s="2"/>
      <c r="FF727" s="2"/>
      <c r="FG727" s="2"/>
      <c r="FH727" s="2"/>
    </row>
    <row r="728" spans="1:164" ht="18.75" x14ac:dyDescent="0.3">
      <c r="A728" s="2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  <c r="FE728" s="2"/>
      <c r="FF728" s="2"/>
      <c r="FG728" s="2"/>
      <c r="FH728" s="2"/>
    </row>
    <row r="729" spans="1:164" ht="18.75" x14ac:dyDescent="0.3">
      <c r="A729" s="2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  <c r="FE729" s="2"/>
      <c r="FF729" s="2"/>
      <c r="FG729" s="2"/>
      <c r="FH729" s="2"/>
    </row>
    <row r="730" spans="1:164" ht="18.75" x14ac:dyDescent="0.3">
      <c r="A730" s="2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  <c r="FE730" s="2"/>
      <c r="FF730" s="2"/>
      <c r="FG730" s="2"/>
      <c r="FH730" s="2"/>
    </row>
    <row r="731" spans="1:164" ht="18.75" x14ac:dyDescent="0.3">
      <c r="A731" s="2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</row>
    <row r="732" spans="1:164" ht="18.75" x14ac:dyDescent="0.3">
      <c r="A732" s="2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  <c r="FE732" s="2"/>
      <c r="FF732" s="2"/>
      <c r="FG732" s="2"/>
      <c r="FH732" s="2"/>
    </row>
    <row r="733" spans="1:164" ht="18.75" x14ac:dyDescent="0.3">
      <c r="A733" s="2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  <c r="FE733" s="2"/>
      <c r="FF733" s="2"/>
      <c r="FG733" s="2"/>
      <c r="FH733" s="2"/>
    </row>
    <row r="734" spans="1:164" ht="18.75" x14ac:dyDescent="0.3">
      <c r="A734" s="2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  <c r="FE734" s="2"/>
      <c r="FF734" s="2"/>
      <c r="FG734" s="2"/>
      <c r="FH734" s="2"/>
    </row>
    <row r="735" spans="1:164" ht="18.75" x14ac:dyDescent="0.3">
      <c r="A735" s="2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  <c r="FE735" s="2"/>
      <c r="FF735" s="2"/>
      <c r="FG735" s="2"/>
      <c r="FH735" s="2"/>
    </row>
    <row r="736" spans="1:164" ht="18.75" x14ac:dyDescent="0.3">
      <c r="A736" s="2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  <c r="FE736" s="2"/>
      <c r="FF736" s="2"/>
      <c r="FG736" s="2"/>
      <c r="FH736" s="2"/>
    </row>
    <row r="737" spans="1:164" ht="18.75" x14ac:dyDescent="0.3">
      <c r="A737" s="2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  <c r="FE737" s="2"/>
      <c r="FF737" s="2"/>
      <c r="FG737" s="2"/>
      <c r="FH737" s="2"/>
    </row>
    <row r="738" spans="1:164" ht="18.75" x14ac:dyDescent="0.3">
      <c r="A738" s="2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  <c r="FE738" s="2"/>
      <c r="FF738" s="2"/>
      <c r="FG738" s="2"/>
      <c r="FH738" s="2"/>
    </row>
    <row r="739" spans="1:164" ht="18.75" x14ac:dyDescent="0.3">
      <c r="A739" s="2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  <c r="FE739" s="2"/>
      <c r="FF739" s="2"/>
      <c r="FG739" s="2"/>
      <c r="FH739" s="2"/>
    </row>
    <row r="740" spans="1:164" ht="18.75" x14ac:dyDescent="0.3">
      <c r="A740" s="2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  <c r="FE740" s="2"/>
      <c r="FF740" s="2"/>
      <c r="FG740" s="2"/>
      <c r="FH740" s="2"/>
    </row>
    <row r="741" spans="1:164" ht="18.75" x14ac:dyDescent="0.3">
      <c r="A741" s="2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  <c r="FE741" s="2"/>
      <c r="FF741" s="2"/>
      <c r="FG741" s="2"/>
      <c r="FH741" s="2"/>
    </row>
    <row r="742" spans="1:164" ht="18.75" x14ac:dyDescent="0.3">
      <c r="A742" s="2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  <c r="FE742" s="2"/>
      <c r="FF742" s="2"/>
      <c r="FG742" s="2"/>
      <c r="FH742" s="2"/>
    </row>
    <row r="743" spans="1:164" ht="18.75" x14ac:dyDescent="0.3">
      <c r="A743" s="2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  <c r="FE743" s="2"/>
      <c r="FF743" s="2"/>
      <c r="FG743" s="2"/>
      <c r="FH743" s="2"/>
    </row>
    <row r="744" spans="1:164" ht="18.75" x14ac:dyDescent="0.3">
      <c r="A744" s="2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  <c r="FE744" s="2"/>
      <c r="FF744" s="2"/>
      <c r="FG744" s="2"/>
      <c r="FH744" s="2"/>
    </row>
    <row r="745" spans="1:164" ht="18.75" x14ac:dyDescent="0.3">
      <c r="A745" s="2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  <c r="FE745" s="2"/>
      <c r="FF745" s="2"/>
      <c r="FG745" s="2"/>
      <c r="FH745" s="2"/>
    </row>
    <row r="746" spans="1:164" ht="18.75" x14ac:dyDescent="0.3">
      <c r="A746" s="2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  <c r="FE746" s="2"/>
      <c r="FF746" s="2"/>
      <c r="FG746" s="2"/>
      <c r="FH746" s="2"/>
    </row>
    <row r="747" spans="1:164" ht="18.75" x14ac:dyDescent="0.3">
      <c r="A747" s="2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  <c r="FE747" s="2"/>
      <c r="FF747" s="2"/>
      <c r="FG747" s="2"/>
      <c r="FH747" s="2"/>
    </row>
    <row r="748" spans="1:164" ht="18.75" x14ac:dyDescent="0.3">
      <c r="A748" s="2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  <c r="FE748" s="2"/>
      <c r="FF748" s="2"/>
      <c r="FG748" s="2"/>
      <c r="FH748" s="2"/>
    </row>
    <row r="749" spans="1:164" ht="18.75" x14ac:dyDescent="0.3">
      <c r="A749" s="2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  <c r="FE749" s="2"/>
      <c r="FF749" s="2"/>
      <c r="FG749" s="2"/>
      <c r="FH749" s="2"/>
    </row>
    <row r="750" spans="1:164" ht="18.75" x14ac:dyDescent="0.3">
      <c r="A750" s="2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  <c r="FE750" s="2"/>
      <c r="FF750" s="2"/>
      <c r="FG750" s="2"/>
      <c r="FH750" s="2"/>
    </row>
    <row r="751" spans="1:164" ht="18.75" x14ac:dyDescent="0.3">
      <c r="A751" s="2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  <c r="FE751" s="2"/>
      <c r="FF751" s="2"/>
      <c r="FG751" s="2"/>
      <c r="FH751" s="2"/>
    </row>
    <row r="752" spans="1:164" ht="18.75" x14ac:dyDescent="0.3">
      <c r="A752" s="2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  <c r="FE752" s="2"/>
      <c r="FF752" s="2"/>
      <c r="FG752" s="2"/>
      <c r="FH752" s="2"/>
    </row>
    <row r="753" spans="1:164" ht="18.75" x14ac:dyDescent="0.3">
      <c r="A753" s="2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  <c r="FE753" s="2"/>
      <c r="FF753" s="2"/>
      <c r="FG753" s="2"/>
      <c r="FH753" s="2"/>
    </row>
    <row r="754" spans="1:164" ht="18.75" x14ac:dyDescent="0.3">
      <c r="A754" s="2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  <c r="FE754" s="2"/>
      <c r="FF754" s="2"/>
      <c r="FG754" s="2"/>
      <c r="FH754" s="2"/>
    </row>
    <row r="755" spans="1:164" ht="18.75" x14ac:dyDescent="0.3">
      <c r="A755" s="2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  <c r="FE755" s="2"/>
      <c r="FF755" s="2"/>
      <c r="FG755" s="2"/>
      <c r="FH755" s="2"/>
    </row>
    <row r="756" spans="1:164" ht="18.75" x14ac:dyDescent="0.3">
      <c r="A756" s="2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  <c r="FE756" s="2"/>
      <c r="FF756" s="2"/>
      <c r="FG756" s="2"/>
      <c r="FH756" s="2"/>
    </row>
    <row r="757" spans="1:164" ht="18.75" x14ac:dyDescent="0.3">
      <c r="A757" s="2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  <c r="FE757" s="2"/>
      <c r="FF757" s="2"/>
      <c r="FG757" s="2"/>
      <c r="FH757" s="2"/>
    </row>
    <row r="758" spans="1:164" ht="18.75" x14ac:dyDescent="0.3">
      <c r="A758" s="2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  <c r="FE758" s="2"/>
      <c r="FF758" s="2"/>
      <c r="FG758" s="2"/>
      <c r="FH758" s="2"/>
    </row>
    <row r="759" spans="1:164" ht="18.75" x14ac:dyDescent="0.3">
      <c r="A759" s="2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  <c r="FE759" s="2"/>
      <c r="FF759" s="2"/>
      <c r="FG759" s="2"/>
      <c r="FH759" s="2"/>
    </row>
    <row r="760" spans="1:164" ht="18.75" x14ac:dyDescent="0.3">
      <c r="A760" s="2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  <c r="FE760" s="2"/>
      <c r="FF760" s="2"/>
      <c r="FG760" s="2"/>
      <c r="FH760" s="2"/>
    </row>
    <row r="761" spans="1:164" ht="18.75" x14ac:dyDescent="0.3">
      <c r="A761" s="2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  <c r="FE761" s="2"/>
      <c r="FF761" s="2"/>
      <c r="FG761" s="2"/>
      <c r="FH761" s="2"/>
    </row>
    <row r="762" spans="1:164" ht="18.75" x14ac:dyDescent="0.3">
      <c r="A762" s="2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  <c r="FE762" s="2"/>
      <c r="FF762" s="2"/>
      <c r="FG762" s="2"/>
      <c r="FH762" s="2"/>
    </row>
    <row r="763" spans="1:164" ht="18.75" x14ac:dyDescent="0.3">
      <c r="A763" s="2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  <c r="FE763" s="2"/>
      <c r="FF763" s="2"/>
      <c r="FG763" s="2"/>
      <c r="FH763" s="2"/>
    </row>
    <row r="764" spans="1:164" ht="18.75" x14ac:dyDescent="0.3">
      <c r="A764" s="2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  <c r="FE764" s="2"/>
      <c r="FF764" s="2"/>
      <c r="FG764" s="2"/>
      <c r="FH764" s="2"/>
    </row>
    <row r="765" spans="1:164" ht="18.75" x14ac:dyDescent="0.3">
      <c r="A765" s="2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  <c r="FE765" s="2"/>
      <c r="FF765" s="2"/>
      <c r="FG765" s="2"/>
      <c r="FH765" s="2"/>
    </row>
    <row r="766" spans="1:164" ht="18.75" x14ac:dyDescent="0.3">
      <c r="A766" s="2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  <c r="FE766" s="2"/>
      <c r="FF766" s="2"/>
      <c r="FG766" s="2"/>
      <c r="FH766" s="2"/>
    </row>
    <row r="767" spans="1:164" ht="18.75" x14ac:dyDescent="0.3">
      <c r="A767" s="2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  <c r="FE767" s="2"/>
      <c r="FF767" s="2"/>
      <c r="FG767" s="2"/>
      <c r="FH767" s="2"/>
    </row>
    <row r="768" spans="1:164" ht="18.75" x14ac:dyDescent="0.3">
      <c r="A768" s="2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  <c r="FE768" s="2"/>
      <c r="FF768" s="2"/>
      <c r="FG768" s="2"/>
      <c r="FH768" s="2"/>
    </row>
    <row r="769" spans="1:164" ht="18.75" x14ac:dyDescent="0.3">
      <c r="A769" s="2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  <c r="FE769" s="2"/>
      <c r="FF769" s="2"/>
      <c r="FG769" s="2"/>
      <c r="FH769" s="2"/>
    </row>
    <row r="770" spans="1:164" ht="18.75" x14ac:dyDescent="0.3">
      <c r="A770" s="2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  <c r="FE770" s="2"/>
      <c r="FF770" s="2"/>
      <c r="FG770" s="2"/>
      <c r="FH770" s="2"/>
    </row>
    <row r="771" spans="1:164" ht="18.75" x14ac:dyDescent="0.3">
      <c r="A771" s="2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  <c r="FE771" s="2"/>
      <c r="FF771" s="2"/>
      <c r="FG771" s="2"/>
      <c r="FH771" s="2"/>
    </row>
    <row r="772" spans="1:164" ht="18.75" x14ac:dyDescent="0.3">
      <c r="A772" s="2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  <c r="FE772" s="2"/>
      <c r="FF772" s="2"/>
      <c r="FG772" s="2"/>
      <c r="FH772" s="2"/>
    </row>
    <row r="773" spans="1:164" ht="18.75" x14ac:dyDescent="0.3">
      <c r="A773" s="2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  <c r="FE773" s="2"/>
      <c r="FF773" s="2"/>
      <c r="FG773" s="2"/>
      <c r="FH773" s="2"/>
    </row>
    <row r="774" spans="1:164" ht="18.75" x14ac:dyDescent="0.3">
      <c r="A774" s="2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  <c r="FE774" s="2"/>
      <c r="FF774" s="2"/>
      <c r="FG774" s="2"/>
      <c r="FH774" s="2"/>
    </row>
    <row r="775" spans="1:164" ht="18.75" x14ac:dyDescent="0.3">
      <c r="A775" s="2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  <c r="FE775" s="2"/>
      <c r="FF775" s="2"/>
      <c r="FG775" s="2"/>
      <c r="FH775" s="2"/>
    </row>
    <row r="776" spans="1:164" ht="18.75" x14ac:dyDescent="0.3">
      <c r="A776" s="2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  <c r="FE776" s="2"/>
      <c r="FF776" s="2"/>
      <c r="FG776" s="2"/>
      <c r="FH776" s="2"/>
    </row>
    <row r="777" spans="1:164" ht="18.75" x14ac:dyDescent="0.3">
      <c r="A777" s="2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  <c r="FE777" s="2"/>
      <c r="FF777" s="2"/>
      <c r="FG777" s="2"/>
      <c r="FH777" s="2"/>
    </row>
    <row r="778" spans="1:164" ht="18.75" x14ac:dyDescent="0.3">
      <c r="A778" s="2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  <c r="FE778" s="2"/>
      <c r="FF778" s="2"/>
      <c r="FG778" s="2"/>
      <c r="FH778" s="2"/>
    </row>
    <row r="779" spans="1:164" ht="18.75" x14ac:dyDescent="0.3">
      <c r="A779" s="2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  <c r="FE779" s="2"/>
      <c r="FF779" s="2"/>
      <c r="FG779" s="2"/>
      <c r="FH779" s="2"/>
    </row>
    <row r="780" spans="1:164" ht="18.75" x14ac:dyDescent="0.3">
      <c r="A780" s="2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  <c r="FE780" s="2"/>
      <c r="FF780" s="2"/>
      <c r="FG780" s="2"/>
      <c r="FH780" s="2"/>
    </row>
    <row r="781" spans="1:164" ht="18.75" x14ac:dyDescent="0.3">
      <c r="A781" s="2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  <c r="FE781" s="2"/>
      <c r="FF781" s="2"/>
      <c r="FG781" s="2"/>
      <c r="FH781" s="2"/>
    </row>
    <row r="782" spans="1:164" ht="18.75" x14ac:dyDescent="0.3">
      <c r="A782" s="2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  <c r="FE782" s="2"/>
      <c r="FF782" s="2"/>
      <c r="FG782" s="2"/>
      <c r="FH782" s="2"/>
    </row>
    <row r="783" spans="1:164" ht="18.75" x14ac:dyDescent="0.3">
      <c r="A783" s="2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  <c r="FE783" s="2"/>
      <c r="FF783" s="2"/>
      <c r="FG783" s="2"/>
      <c r="FH783" s="2"/>
    </row>
    <row r="784" spans="1:164" ht="18.75" x14ac:dyDescent="0.3">
      <c r="A784" s="2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  <c r="FE784" s="2"/>
      <c r="FF784" s="2"/>
      <c r="FG784" s="2"/>
      <c r="FH784" s="2"/>
    </row>
    <row r="785" spans="1:164" ht="18.75" x14ac:dyDescent="0.3">
      <c r="A785" s="2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  <c r="FE785" s="2"/>
      <c r="FF785" s="2"/>
      <c r="FG785" s="2"/>
      <c r="FH785" s="2"/>
    </row>
    <row r="786" spans="1:164" ht="18.75" x14ac:dyDescent="0.3">
      <c r="A786" s="2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  <c r="FE786" s="2"/>
      <c r="FF786" s="2"/>
      <c r="FG786" s="2"/>
      <c r="FH786" s="2"/>
    </row>
    <row r="787" spans="1:164" ht="18.75" x14ac:dyDescent="0.3">
      <c r="A787" s="2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  <c r="FE787" s="2"/>
      <c r="FF787" s="2"/>
      <c r="FG787" s="2"/>
      <c r="FH787" s="2"/>
    </row>
    <row r="788" spans="1:164" ht="18.75" x14ac:dyDescent="0.3">
      <c r="A788" s="2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  <c r="FE788" s="2"/>
      <c r="FF788" s="2"/>
      <c r="FG788" s="2"/>
      <c r="FH788" s="2"/>
    </row>
    <row r="789" spans="1:164" ht="18.75" x14ac:dyDescent="0.3">
      <c r="A789" s="2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  <c r="FE789" s="2"/>
      <c r="FF789" s="2"/>
      <c r="FG789" s="2"/>
      <c r="FH789" s="2"/>
    </row>
    <row r="790" spans="1:164" ht="18.75" x14ac:dyDescent="0.3">
      <c r="A790" s="2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  <c r="FE790" s="2"/>
      <c r="FF790" s="2"/>
      <c r="FG790" s="2"/>
      <c r="FH790" s="2"/>
    </row>
    <row r="791" spans="1:164" ht="18.75" x14ac:dyDescent="0.3">
      <c r="A791" s="2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  <c r="FE791" s="2"/>
      <c r="FF791" s="2"/>
      <c r="FG791" s="2"/>
      <c r="FH791" s="2"/>
    </row>
    <row r="792" spans="1:164" ht="18.75" x14ac:dyDescent="0.3">
      <c r="A792" s="2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  <c r="FE792" s="2"/>
      <c r="FF792" s="2"/>
      <c r="FG792" s="2"/>
      <c r="FH792" s="2"/>
    </row>
    <row r="793" spans="1:164" ht="18.75" x14ac:dyDescent="0.3">
      <c r="A793" s="2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  <c r="FE793" s="2"/>
      <c r="FF793" s="2"/>
      <c r="FG793" s="2"/>
      <c r="FH793" s="2"/>
    </row>
    <row r="794" spans="1:164" ht="18.75" x14ac:dyDescent="0.3">
      <c r="A794" s="2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  <c r="FE794" s="2"/>
      <c r="FF794" s="2"/>
      <c r="FG794" s="2"/>
      <c r="FH794" s="2"/>
    </row>
    <row r="795" spans="1:164" ht="18.75" x14ac:dyDescent="0.3">
      <c r="A795" s="2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  <c r="FE795" s="2"/>
      <c r="FF795" s="2"/>
      <c r="FG795" s="2"/>
      <c r="FH795" s="2"/>
    </row>
    <row r="796" spans="1:164" ht="18.75" x14ac:dyDescent="0.3">
      <c r="A796" s="2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  <c r="FE796" s="2"/>
      <c r="FF796" s="2"/>
      <c r="FG796" s="2"/>
      <c r="FH796" s="2"/>
    </row>
    <row r="797" spans="1:164" ht="18.75" x14ac:dyDescent="0.3">
      <c r="A797" s="2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  <c r="FE797" s="2"/>
      <c r="FF797" s="2"/>
      <c r="FG797" s="2"/>
      <c r="FH797" s="2"/>
    </row>
    <row r="798" spans="1:164" ht="18.75" x14ac:dyDescent="0.3">
      <c r="A798" s="2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  <c r="FE798" s="2"/>
      <c r="FF798" s="2"/>
      <c r="FG798" s="2"/>
      <c r="FH798" s="2"/>
    </row>
    <row r="799" spans="1:164" ht="18.75" x14ac:dyDescent="0.3">
      <c r="A799" s="2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  <c r="FE799" s="2"/>
      <c r="FF799" s="2"/>
      <c r="FG799" s="2"/>
      <c r="FH799" s="2"/>
    </row>
    <row r="800" spans="1:164" ht="18.75" x14ac:dyDescent="0.3">
      <c r="A800" s="2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  <c r="FE800" s="2"/>
      <c r="FF800" s="2"/>
      <c r="FG800" s="2"/>
      <c r="FH800" s="2"/>
    </row>
    <row r="801" spans="1:164" ht="18.75" x14ac:dyDescent="0.3">
      <c r="A801" s="2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  <c r="FE801" s="2"/>
      <c r="FF801" s="2"/>
      <c r="FG801" s="2"/>
      <c r="FH801" s="2"/>
    </row>
    <row r="802" spans="1:164" ht="18.75" x14ac:dyDescent="0.3">
      <c r="A802" s="2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  <c r="FE802" s="2"/>
      <c r="FF802" s="2"/>
      <c r="FG802" s="2"/>
      <c r="FH802" s="2"/>
    </row>
    <row r="803" spans="1:164" ht="18.75" x14ac:dyDescent="0.3">
      <c r="A803" s="2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</row>
    <row r="804" spans="1:164" ht="18.75" x14ac:dyDescent="0.3">
      <c r="A804" s="2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  <c r="FE804" s="2"/>
      <c r="FF804" s="2"/>
      <c r="FG804" s="2"/>
      <c r="FH804" s="2"/>
    </row>
    <row r="805" spans="1:164" ht="18.75" x14ac:dyDescent="0.3">
      <c r="A805" s="2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  <c r="FE805" s="2"/>
      <c r="FF805" s="2"/>
      <c r="FG805" s="2"/>
      <c r="FH805" s="2"/>
    </row>
    <row r="806" spans="1:164" ht="18.75" x14ac:dyDescent="0.3">
      <c r="A806" s="2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  <c r="FE806" s="2"/>
      <c r="FF806" s="2"/>
      <c r="FG806" s="2"/>
      <c r="FH806" s="2"/>
    </row>
    <row r="807" spans="1:164" ht="18.75" x14ac:dyDescent="0.3">
      <c r="A807" s="2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  <c r="FE807" s="2"/>
      <c r="FF807" s="2"/>
      <c r="FG807" s="2"/>
      <c r="FH807" s="2"/>
    </row>
    <row r="808" spans="1:164" ht="18.75" x14ac:dyDescent="0.3">
      <c r="A808" s="2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  <c r="FE808" s="2"/>
      <c r="FF808" s="2"/>
      <c r="FG808" s="2"/>
      <c r="FH808" s="2"/>
    </row>
    <row r="809" spans="1:164" ht="18.75" x14ac:dyDescent="0.3">
      <c r="A809" s="2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  <c r="FE809" s="2"/>
      <c r="FF809" s="2"/>
      <c r="FG809" s="2"/>
      <c r="FH809" s="2"/>
    </row>
    <row r="810" spans="1:164" ht="18.75" x14ac:dyDescent="0.3">
      <c r="A810" s="2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  <c r="FE810" s="2"/>
      <c r="FF810" s="2"/>
      <c r="FG810" s="2"/>
      <c r="FH810" s="2"/>
    </row>
    <row r="811" spans="1:164" ht="18.75" x14ac:dyDescent="0.3">
      <c r="A811" s="2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  <c r="FE811" s="2"/>
      <c r="FF811" s="2"/>
      <c r="FG811" s="2"/>
      <c r="FH811" s="2"/>
    </row>
    <row r="812" spans="1:164" ht="18.75" x14ac:dyDescent="0.3">
      <c r="A812" s="2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  <c r="FE812" s="2"/>
      <c r="FF812" s="2"/>
      <c r="FG812" s="2"/>
      <c r="FH812" s="2"/>
    </row>
    <row r="813" spans="1:164" ht="18.75" x14ac:dyDescent="0.3">
      <c r="A813" s="2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  <c r="FE813" s="2"/>
      <c r="FF813" s="2"/>
      <c r="FG813" s="2"/>
      <c r="FH813" s="2"/>
    </row>
    <row r="814" spans="1:164" ht="18.75" x14ac:dyDescent="0.3">
      <c r="A814" s="2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  <c r="FE814" s="2"/>
      <c r="FF814" s="2"/>
      <c r="FG814" s="2"/>
      <c r="FH814" s="2"/>
    </row>
    <row r="815" spans="1:164" ht="18.75" x14ac:dyDescent="0.3">
      <c r="A815" s="2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  <c r="FE815" s="2"/>
      <c r="FF815" s="2"/>
      <c r="FG815" s="2"/>
      <c r="FH815" s="2"/>
    </row>
    <row r="816" spans="1:164" ht="18.75" x14ac:dyDescent="0.3">
      <c r="A816" s="2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  <c r="FE816" s="2"/>
      <c r="FF816" s="2"/>
      <c r="FG816" s="2"/>
      <c r="FH816" s="2"/>
    </row>
    <row r="817" spans="1:164" ht="18.75" x14ac:dyDescent="0.3">
      <c r="A817" s="2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  <c r="FE817" s="2"/>
      <c r="FF817" s="2"/>
      <c r="FG817" s="2"/>
      <c r="FH817" s="2"/>
    </row>
    <row r="818" spans="1:164" ht="18.75" x14ac:dyDescent="0.3">
      <c r="A818" s="2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  <c r="FE818" s="2"/>
      <c r="FF818" s="2"/>
      <c r="FG818" s="2"/>
      <c r="FH818" s="2"/>
    </row>
    <row r="819" spans="1:164" ht="18.75" x14ac:dyDescent="0.3">
      <c r="A819" s="2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  <c r="FE819" s="2"/>
      <c r="FF819" s="2"/>
      <c r="FG819" s="2"/>
      <c r="FH819" s="2"/>
    </row>
    <row r="820" spans="1:164" ht="18.75" x14ac:dyDescent="0.3">
      <c r="A820" s="2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  <c r="FE820" s="2"/>
      <c r="FF820" s="2"/>
      <c r="FG820" s="2"/>
      <c r="FH820" s="2"/>
    </row>
    <row r="821" spans="1:164" ht="18.75" x14ac:dyDescent="0.3">
      <c r="A821" s="2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  <c r="FE821" s="2"/>
      <c r="FF821" s="2"/>
      <c r="FG821" s="2"/>
      <c r="FH821" s="2"/>
    </row>
    <row r="822" spans="1:164" ht="18.75" x14ac:dyDescent="0.3">
      <c r="A822" s="2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  <c r="FE822" s="2"/>
      <c r="FF822" s="2"/>
      <c r="FG822" s="2"/>
      <c r="FH822" s="2"/>
    </row>
    <row r="823" spans="1:164" ht="18.75" x14ac:dyDescent="0.3">
      <c r="A823" s="2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  <c r="FE823" s="2"/>
      <c r="FF823" s="2"/>
      <c r="FG823" s="2"/>
      <c r="FH823" s="2"/>
    </row>
    <row r="824" spans="1:164" ht="18.75" x14ac:dyDescent="0.3">
      <c r="A824" s="2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  <c r="FE824" s="2"/>
      <c r="FF824" s="2"/>
      <c r="FG824" s="2"/>
      <c r="FH824" s="2"/>
    </row>
    <row r="825" spans="1:164" ht="18.75" x14ac:dyDescent="0.3">
      <c r="A825" s="2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  <c r="FE825" s="2"/>
      <c r="FF825" s="2"/>
      <c r="FG825" s="2"/>
      <c r="FH825" s="2"/>
    </row>
    <row r="826" spans="1:164" ht="18.75" x14ac:dyDescent="0.3">
      <c r="A826" s="2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  <c r="FE826" s="2"/>
      <c r="FF826" s="2"/>
      <c r="FG826" s="2"/>
      <c r="FH826" s="2"/>
    </row>
    <row r="827" spans="1:164" ht="18.75" x14ac:dyDescent="0.3">
      <c r="A827" s="2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  <c r="FE827" s="2"/>
      <c r="FF827" s="2"/>
      <c r="FG827" s="2"/>
      <c r="FH827" s="2"/>
    </row>
    <row r="828" spans="1:164" ht="18.75" x14ac:dyDescent="0.3">
      <c r="A828" s="2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  <c r="FE828" s="2"/>
      <c r="FF828" s="2"/>
      <c r="FG828" s="2"/>
      <c r="FH828" s="2"/>
    </row>
    <row r="829" spans="1:164" ht="18.75" x14ac:dyDescent="0.3">
      <c r="A829" s="2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  <c r="FE829" s="2"/>
      <c r="FF829" s="2"/>
      <c r="FG829" s="2"/>
      <c r="FH829" s="2"/>
    </row>
    <row r="830" spans="1:164" ht="18.75" x14ac:dyDescent="0.3">
      <c r="A830" s="2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  <c r="FE830" s="2"/>
      <c r="FF830" s="2"/>
      <c r="FG830" s="2"/>
      <c r="FH830" s="2"/>
    </row>
    <row r="831" spans="1:164" ht="18.75" x14ac:dyDescent="0.3">
      <c r="A831" s="2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  <c r="FE831" s="2"/>
      <c r="FF831" s="2"/>
      <c r="FG831" s="2"/>
      <c r="FH831" s="2"/>
    </row>
    <row r="832" spans="1:164" ht="18.75" x14ac:dyDescent="0.3">
      <c r="A832" s="2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  <c r="FE832" s="2"/>
      <c r="FF832" s="2"/>
      <c r="FG832" s="2"/>
      <c r="FH832" s="2"/>
    </row>
    <row r="833" spans="1:164" ht="18.75" x14ac:dyDescent="0.3">
      <c r="A833" s="2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  <c r="FE833" s="2"/>
      <c r="FF833" s="2"/>
      <c r="FG833" s="2"/>
      <c r="FH833" s="2"/>
    </row>
    <row r="834" spans="1:164" ht="18.75" x14ac:dyDescent="0.3">
      <c r="A834" s="2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  <c r="FE834" s="2"/>
      <c r="FF834" s="2"/>
      <c r="FG834" s="2"/>
      <c r="FH834" s="2"/>
    </row>
    <row r="835" spans="1:164" ht="18.75" x14ac:dyDescent="0.3">
      <c r="A835" s="2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  <c r="FE835" s="2"/>
      <c r="FF835" s="2"/>
      <c r="FG835" s="2"/>
      <c r="FH835" s="2"/>
    </row>
    <row r="836" spans="1:164" ht="18.75" x14ac:dyDescent="0.3">
      <c r="A836" s="2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  <c r="FE836" s="2"/>
      <c r="FF836" s="2"/>
      <c r="FG836" s="2"/>
      <c r="FH836" s="2"/>
    </row>
    <row r="837" spans="1:164" ht="18.75" x14ac:dyDescent="0.3">
      <c r="A837" s="2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  <c r="FE837" s="2"/>
      <c r="FF837" s="2"/>
      <c r="FG837" s="2"/>
      <c r="FH837" s="2"/>
    </row>
    <row r="838" spans="1:164" ht="18.75" x14ac:dyDescent="0.3">
      <c r="A838" s="2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  <c r="FE838" s="2"/>
      <c r="FF838" s="2"/>
      <c r="FG838" s="2"/>
      <c r="FH838" s="2"/>
    </row>
    <row r="839" spans="1:164" ht="18.75" x14ac:dyDescent="0.3">
      <c r="A839" s="2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  <c r="FE839" s="2"/>
      <c r="FF839" s="2"/>
      <c r="FG839" s="2"/>
      <c r="FH839" s="2"/>
    </row>
    <row r="840" spans="1:164" ht="18.75" x14ac:dyDescent="0.3">
      <c r="A840" s="2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  <c r="FE840" s="2"/>
      <c r="FF840" s="2"/>
      <c r="FG840" s="2"/>
      <c r="FH840" s="2"/>
    </row>
    <row r="841" spans="1:164" ht="18.75" x14ac:dyDescent="0.3">
      <c r="A841" s="2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  <c r="FE841" s="2"/>
      <c r="FF841" s="2"/>
      <c r="FG841" s="2"/>
      <c r="FH841" s="2"/>
    </row>
    <row r="842" spans="1:164" ht="18.75" x14ac:dyDescent="0.3">
      <c r="A842" s="2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  <c r="FE842" s="2"/>
      <c r="FF842" s="2"/>
      <c r="FG842" s="2"/>
      <c r="FH842" s="2"/>
    </row>
    <row r="843" spans="1:164" ht="18.75" x14ac:dyDescent="0.3">
      <c r="A843" s="2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  <c r="FE843" s="2"/>
      <c r="FF843" s="2"/>
      <c r="FG843" s="2"/>
      <c r="FH843" s="2"/>
    </row>
    <row r="844" spans="1:164" ht="18.75" x14ac:dyDescent="0.3">
      <c r="A844" s="2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  <c r="FE844" s="2"/>
      <c r="FF844" s="2"/>
      <c r="FG844" s="2"/>
      <c r="FH844" s="2"/>
    </row>
    <row r="845" spans="1:164" ht="18.75" x14ac:dyDescent="0.3">
      <c r="A845" s="2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  <c r="FE845" s="2"/>
      <c r="FF845" s="2"/>
      <c r="FG845" s="2"/>
      <c r="FH845" s="2"/>
    </row>
    <row r="846" spans="1:164" ht="18.75" x14ac:dyDescent="0.3">
      <c r="A846" s="2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  <c r="FE846" s="2"/>
      <c r="FF846" s="2"/>
      <c r="FG846" s="2"/>
      <c r="FH846" s="2"/>
    </row>
    <row r="847" spans="1:164" ht="18.75" x14ac:dyDescent="0.3">
      <c r="A847" s="2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  <c r="FE847" s="2"/>
      <c r="FF847" s="2"/>
      <c r="FG847" s="2"/>
      <c r="FH847" s="2"/>
    </row>
    <row r="848" spans="1:164" ht="18.75" x14ac:dyDescent="0.3">
      <c r="A848" s="2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  <c r="FE848" s="2"/>
      <c r="FF848" s="2"/>
      <c r="FG848" s="2"/>
      <c r="FH848" s="2"/>
    </row>
    <row r="849" spans="1:164" ht="18.75" x14ac:dyDescent="0.3">
      <c r="A849" s="2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  <c r="FE849" s="2"/>
      <c r="FF849" s="2"/>
      <c r="FG849" s="2"/>
      <c r="FH849" s="2"/>
    </row>
    <row r="850" spans="1:164" ht="18.75" x14ac:dyDescent="0.3">
      <c r="A850" s="2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  <c r="FE850" s="2"/>
      <c r="FF850" s="2"/>
      <c r="FG850" s="2"/>
      <c r="FH850" s="2"/>
    </row>
    <row r="851" spans="1:164" ht="18.75" x14ac:dyDescent="0.3">
      <c r="A851" s="2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  <c r="FE851" s="2"/>
      <c r="FF851" s="2"/>
      <c r="FG851" s="2"/>
      <c r="FH851" s="2"/>
    </row>
    <row r="852" spans="1:164" ht="18.75" x14ac:dyDescent="0.3">
      <c r="A852" s="2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  <c r="FE852" s="2"/>
      <c r="FF852" s="2"/>
      <c r="FG852" s="2"/>
      <c r="FH852" s="2"/>
    </row>
    <row r="853" spans="1:164" ht="18.75" x14ac:dyDescent="0.3">
      <c r="A853" s="2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  <c r="FE853" s="2"/>
      <c r="FF853" s="2"/>
      <c r="FG853" s="2"/>
      <c r="FH853" s="2"/>
    </row>
    <row r="854" spans="1:164" ht="18.75" x14ac:dyDescent="0.3">
      <c r="A854" s="2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  <c r="FE854" s="2"/>
      <c r="FF854" s="2"/>
      <c r="FG854" s="2"/>
      <c r="FH854" s="2"/>
    </row>
    <row r="855" spans="1:164" ht="18.75" x14ac:dyDescent="0.3">
      <c r="A855" s="2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  <c r="FE855" s="2"/>
      <c r="FF855" s="2"/>
      <c r="FG855" s="2"/>
      <c r="FH855" s="2"/>
    </row>
    <row r="856" spans="1:164" ht="18.75" x14ac:dyDescent="0.3">
      <c r="A856" s="2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  <c r="FE856" s="2"/>
      <c r="FF856" s="2"/>
      <c r="FG856" s="2"/>
      <c r="FH856" s="2"/>
    </row>
    <row r="857" spans="1:164" ht="18.75" x14ac:dyDescent="0.3">
      <c r="A857" s="2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  <c r="FE857" s="2"/>
      <c r="FF857" s="2"/>
      <c r="FG857" s="2"/>
      <c r="FH857" s="2"/>
    </row>
    <row r="858" spans="1:164" ht="18.75" x14ac:dyDescent="0.3">
      <c r="A858" s="2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  <c r="FE858" s="2"/>
      <c r="FF858" s="2"/>
      <c r="FG858" s="2"/>
      <c r="FH858" s="2"/>
    </row>
    <row r="859" spans="1:164" ht="18.75" x14ac:dyDescent="0.3">
      <c r="A859" s="2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  <c r="FE859" s="2"/>
      <c r="FF859" s="2"/>
      <c r="FG859" s="2"/>
      <c r="FH859" s="2"/>
    </row>
    <row r="860" spans="1:164" ht="18.75" x14ac:dyDescent="0.3">
      <c r="A860" s="2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  <c r="FE860" s="2"/>
      <c r="FF860" s="2"/>
      <c r="FG860" s="2"/>
      <c r="FH860" s="2"/>
    </row>
    <row r="861" spans="1:164" ht="18.75" x14ac:dyDescent="0.3">
      <c r="A861" s="2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  <c r="FE861" s="2"/>
      <c r="FF861" s="2"/>
      <c r="FG861" s="2"/>
      <c r="FH861" s="2"/>
    </row>
    <row r="862" spans="1:164" ht="18.75" x14ac:dyDescent="0.3">
      <c r="A862" s="2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  <c r="FE862" s="2"/>
      <c r="FF862" s="2"/>
      <c r="FG862" s="2"/>
      <c r="FH862" s="2"/>
    </row>
    <row r="863" spans="1:164" ht="18.75" x14ac:dyDescent="0.3">
      <c r="A863" s="2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  <c r="FE863" s="2"/>
      <c r="FF863" s="2"/>
      <c r="FG863" s="2"/>
      <c r="FH863" s="2"/>
    </row>
    <row r="864" spans="1:164" ht="18.75" x14ac:dyDescent="0.3">
      <c r="A864" s="2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  <c r="FE864" s="2"/>
      <c r="FF864" s="2"/>
      <c r="FG864" s="2"/>
      <c r="FH864" s="2"/>
    </row>
    <row r="865" spans="1:164" ht="18.75" x14ac:dyDescent="0.3">
      <c r="A865" s="2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  <c r="FE865" s="2"/>
      <c r="FF865" s="2"/>
      <c r="FG865" s="2"/>
      <c r="FH865" s="2"/>
    </row>
    <row r="866" spans="1:164" ht="18.75" x14ac:dyDescent="0.3">
      <c r="A866" s="2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  <c r="FE866" s="2"/>
      <c r="FF866" s="2"/>
      <c r="FG866" s="2"/>
      <c r="FH866" s="2"/>
    </row>
    <row r="867" spans="1:164" ht="18.75" x14ac:dyDescent="0.3">
      <c r="A867" s="2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  <c r="FE867" s="2"/>
      <c r="FF867" s="2"/>
      <c r="FG867" s="2"/>
      <c r="FH867" s="2"/>
    </row>
    <row r="868" spans="1:164" ht="18.75" x14ac:dyDescent="0.3">
      <c r="A868" s="2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  <c r="FE868" s="2"/>
      <c r="FF868" s="2"/>
      <c r="FG868" s="2"/>
      <c r="FH868" s="2"/>
    </row>
    <row r="869" spans="1:164" ht="18.75" x14ac:dyDescent="0.3">
      <c r="A869" s="2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  <c r="FE869" s="2"/>
      <c r="FF869" s="2"/>
      <c r="FG869" s="2"/>
      <c r="FH869" s="2"/>
    </row>
    <row r="870" spans="1:164" ht="18.75" x14ac:dyDescent="0.3">
      <c r="A870" s="2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  <c r="FE870" s="2"/>
      <c r="FF870" s="2"/>
      <c r="FG870" s="2"/>
      <c r="FH870" s="2"/>
    </row>
    <row r="871" spans="1:164" ht="18.75" x14ac:dyDescent="0.3">
      <c r="A871" s="2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  <c r="FE871" s="2"/>
      <c r="FF871" s="2"/>
      <c r="FG871" s="2"/>
      <c r="FH871" s="2"/>
    </row>
    <row r="872" spans="1:164" ht="18.75" x14ac:dyDescent="0.3">
      <c r="A872" s="2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  <c r="FE872" s="2"/>
      <c r="FF872" s="2"/>
      <c r="FG872" s="2"/>
      <c r="FH872" s="2"/>
    </row>
    <row r="873" spans="1:164" ht="18.75" x14ac:dyDescent="0.3">
      <c r="A873" s="2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  <c r="FE873" s="2"/>
      <c r="FF873" s="2"/>
      <c r="FG873" s="2"/>
      <c r="FH873" s="2"/>
    </row>
    <row r="874" spans="1:164" ht="18.75" x14ac:dyDescent="0.3">
      <c r="A874" s="2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  <c r="FE874" s="2"/>
      <c r="FF874" s="2"/>
      <c r="FG874" s="2"/>
      <c r="FH874" s="2"/>
    </row>
    <row r="875" spans="1:164" ht="18.75" x14ac:dyDescent="0.3">
      <c r="A875" s="2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  <c r="FE875" s="2"/>
      <c r="FF875" s="2"/>
      <c r="FG875" s="2"/>
      <c r="FH875" s="2"/>
    </row>
    <row r="876" spans="1:164" ht="18.75" x14ac:dyDescent="0.3">
      <c r="A876" s="2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  <c r="FE876" s="2"/>
      <c r="FF876" s="2"/>
      <c r="FG876" s="2"/>
      <c r="FH876" s="2"/>
    </row>
    <row r="877" spans="1:164" ht="18.75" x14ac:dyDescent="0.3">
      <c r="A877" s="2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  <c r="FE877" s="2"/>
      <c r="FF877" s="2"/>
      <c r="FG877" s="2"/>
      <c r="FH877" s="2"/>
    </row>
    <row r="878" spans="1:164" ht="18.75" x14ac:dyDescent="0.3">
      <c r="A878" s="2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  <c r="FE878" s="2"/>
      <c r="FF878" s="2"/>
      <c r="FG878" s="2"/>
      <c r="FH878" s="2"/>
    </row>
    <row r="879" spans="1:164" ht="18.75" x14ac:dyDescent="0.3">
      <c r="A879" s="2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  <c r="FE879" s="2"/>
      <c r="FF879" s="2"/>
      <c r="FG879" s="2"/>
      <c r="FH879" s="2"/>
    </row>
    <row r="880" spans="1:164" ht="18.75" x14ac:dyDescent="0.3">
      <c r="A880" s="2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  <c r="FE880" s="2"/>
      <c r="FF880" s="2"/>
      <c r="FG880" s="2"/>
      <c r="FH880" s="2"/>
    </row>
    <row r="881" spans="1:164" ht="18.75" x14ac:dyDescent="0.3">
      <c r="A881" s="2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  <c r="FE881" s="2"/>
      <c r="FF881" s="2"/>
      <c r="FG881" s="2"/>
      <c r="FH881" s="2"/>
    </row>
    <row r="882" spans="1:164" ht="18.75" x14ac:dyDescent="0.3">
      <c r="A882" s="2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  <c r="FE882" s="2"/>
      <c r="FF882" s="2"/>
      <c r="FG882" s="2"/>
      <c r="FH882" s="2"/>
    </row>
    <row r="883" spans="1:164" ht="18.75" x14ac:dyDescent="0.3">
      <c r="A883" s="2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  <c r="FE883" s="2"/>
      <c r="FF883" s="2"/>
      <c r="FG883" s="2"/>
      <c r="FH883" s="2"/>
    </row>
    <row r="884" spans="1:164" ht="18.75" x14ac:dyDescent="0.3">
      <c r="A884" s="2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  <c r="FE884" s="2"/>
      <c r="FF884" s="2"/>
      <c r="FG884" s="2"/>
      <c r="FH884" s="2"/>
    </row>
    <row r="885" spans="1:164" ht="18.75" x14ac:dyDescent="0.3">
      <c r="A885" s="2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  <c r="FE885" s="2"/>
      <c r="FF885" s="2"/>
      <c r="FG885" s="2"/>
      <c r="FH885" s="2"/>
    </row>
    <row r="886" spans="1:164" ht="18.75" x14ac:dyDescent="0.3">
      <c r="A886" s="2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  <c r="FE886" s="2"/>
      <c r="FF886" s="2"/>
      <c r="FG886" s="2"/>
      <c r="FH886" s="2"/>
    </row>
    <row r="887" spans="1:164" ht="18.75" x14ac:dyDescent="0.3">
      <c r="A887" s="2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  <c r="FE887" s="2"/>
      <c r="FF887" s="2"/>
      <c r="FG887" s="2"/>
      <c r="FH887" s="2"/>
    </row>
    <row r="888" spans="1:164" ht="18.75" x14ac:dyDescent="0.3">
      <c r="A888" s="2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  <c r="FE888" s="2"/>
      <c r="FF888" s="2"/>
      <c r="FG888" s="2"/>
      <c r="FH888" s="2"/>
    </row>
    <row r="889" spans="1:164" ht="18.75" x14ac:dyDescent="0.3">
      <c r="A889" s="2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</row>
    <row r="890" spans="1:164" ht="18.75" x14ac:dyDescent="0.3">
      <c r="A890" s="2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  <c r="FE890" s="2"/>
      <c r="FF890" s="2"/>
      <c r="FG890" s="2"/>
      <c r="FH890" s="2"/>
    </row>
    <row r="891" spans="1:164" ht="18.75" x14ac:dyDescent="0.3">
      <c r="A891" s="2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</row>
    <row r="892" spans="1:164" ht="18.75" x14ac:dyDescent="0.3">
      <c r="A892" s="2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  <c r="FE892" s="2"/>
      <c r="FF892" s="2"/>
      <c r="FG892" s="2"/>
      <c r="FH892" s="2"/>
    </row>
    <row r="893" spans="1:164" ht="18.75" x14ac:dyDescent="0.3">
      <c r="A893" s="2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  <c r="FE893" s="2"/>
      <c r="FF893" s="2"/>
      <c r="FG893" s="2"/>
      <c r="FH893" s="2"/>
    </row>
    <row r="894" spans="1:164" ht="18.75" x14ac:dyDescent="0.3">
      <c r="A894" s="2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</row>
    <row r="895" spans="1:164" ht="18.75" x14ac:dyDescent="0.3">
      <c r="A895" s="2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  <c r="FE895" s="2"/>
      <c r="FF895" s="2"/>
      <c r="FG895" s="2"/>
      <c r="FH895" s="2"/>
    </row>
    <row r="896" spans="1:164" ht="18.75" x14ac:dyDescent="0.3">
      <c r="A896" s="2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  <c r="FE896" s="2"/>
      <c r="FF896" s="2"/>
      <c r="FG896" s="2"/>
      <c r="FH896" s="2"/>
    </row>
    <row r="897" spans="1:164" ht="18.75" x14ac:dyDescent="0.3">
      <c r="A897" s="2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  <c r="FE897" s="2"/>
      <c r="FF897" s="2"/>
      <c r="FG897" s="2"/>
      <c r="FH897" s="2"/>
    </row>
    <row r="898" spans="1:164" ht="18.75" x14ac:dyDescent="0.3">
      <c r="A898" s="2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  <c r="FE898" s="2"/>
      <c r="FF898" s="2"/>
      <c r="FG898" s="2"/>
      <c r="FH898" s="2"/>
    </row>
    <row r="899" spans="1:164" ht="18.75" x14ac:dyDescent="0.3">
      <c r="A899" s="2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  <c r="FE899" s="2"/>
      <c r="FF899" s="2"/>
      <c r="FG899" s="2"/>
      <c r="FH899" s="2"/>
    </row>
    <row r="900" spans="1:164" ht="18.75" x14ac:dyDescent="0.3">
      <c r="A900" s="2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  <c r="FE900" s="2"/>
      <c r="FF900" s="2"/>
      <c r="FG900" s="2"/>
      <c r="FH900" s="2"/>
    </row>
    <row r="901" spans="1:164" ht="18.75" x14ac:dyDescent="0.3">
      <c r="A901" s="2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  <c r="FE901" s="2"/>
      <c r="FF901" s="2"/>
      <c r="FG901" s="2"/>
      <c r="FH901" s="2"/>
    </row>
    <row r="902" spans="1:164" ht="18.75" x14ac:dyDescent="0.3">
      <c r="A902" s="2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  <c r="FE902" s="2"/>
      <c r="FF902" s="2"/>
      <c r="FG902" s="2"/>
      <c r="FH902" s="2"/>
    </row>
    <row r="903" spans="1:164" ht="18.75" x14ac:dyDescent="0.3">
      <c r="A903" s="2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  <c r="FE903" s="2"/>
      <c r="FF903" s="2"/>
      <c r="FG903" s="2"/>
      <c r="FH903" s="2"/>
    </row>
    <row r="904" spans="1:164" ht="18.75" x14ac:dyDescent="0.3">
      <c r="A904" s="2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  <c r="FE904" s="2"/>
      <c r="FF904" s="2"/>
      <c r="FG904" s="2"/>
      <c r="FH904" s="2"/>
    </row>
    <row r="905" spans="1:164" ht="18.75" x14ac:dyDescent="0.3">
      <c r="A905" s="2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</row>
    <row r="906" spans="1:164" ht="18.75" x14ac:dyDescent="0.3">
      <c r="A906" s="2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  <c r="FE906" s="2"/>
      <c r="FF906" s="2"/>
      <c r="FG906" s="2"/>
      <c r="FH906" s="2"/>
    </row>
    <row r="907" spans="1:164" ht="18.75" x14ac:dyDescent="0.3">
      <c r="A907" s="2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  <c r="FE907" s="2"/>
      <c r="FF907" s="2"/>
      <c r="FG907" s="2"/>
      <c r="FH907" s="2"/>
    </row>
    <row r="908" spans="1:164" ht="18.75" x14ac:dyDescent="0.3">
      <c r="A908" s="2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  <c r="FE908" s="2"/>
      <c r="FF908" s="2"/>
      <c r="FG908" s="2"/>
      <c r="FH908" s="2"/>
    </row>
    <row r="909" spans="1:164" ht="18.75" x14ac:dyDescent="0.3">
      <c r="A909" s="2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  <c r="FE909" s="2"/>
      <c r="FF909" s="2"/>
      <c r="FG909" s="2"/>
      <c r="FH909" s="2"/>
    </row>
    <row r="910" spans="1:164" ht="18.75" x14ac:dyDescent="0.3">
      <c r="A910" s="2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  <c r="FE910" s="2"/>
      <c r="FF910" s="2"/>
      <c r="FG910" s="2"/>
      <c r="FH910" s="2"/>
    </row>
    <row r="911" spans="1:164" ht="18.75" x14ac:dyDescent="0.3">
      <c r="A911" s="2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  <c r="FE911" s="2"/>
      <c r="FF911" s="2"/>
      <c r="FG911" s="2"/>
      <c r="FH911" s="2"/>
    </row>
    <row r="912" spans="1:164" ht="18.75" x14ac:dyDescent="0.3">
      <c r="A912" s="2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  <c r="FE912" s="2"/>
      <c r="FF912" s="2"/>
      <c r="FG912" s="2"/>
      <c r="FH912" s="2"/>
    </row>
  </sheetData>
  <pageMargins left="0.7" right="0.7" top="0.78740157499999996" bottom="0.78740157499999996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Enka Tecnica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Schopp,Viktoria</dc:creator>
  <cp:lastModifiedBy>Özübek,Burak</cp:lastModifiedBy>
  <cp:lastPrinted>2020-09-22T11:04:16Z</cp:lastPrinted>
  <dcterms:created xsi:type="dcterms:W3CDTF">2020-09-21T07:34:25Z</dcterms:created>
  <dcterms:modified xsi:type="dcterms:W3CDTF">2020-10-08T08:35:41Z</dcterms:modified>
</cp:coreProperties>
</file>